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300" firstSheet="2" activeTab="2"/>
  </bookViews>
  <sheets>
    <sheet name="沁园 (电)" sheetId="1" r:id="rId1"/>
    <sheet name="沁园（水）" sheetId="2" r:id="rId2"/>
    <sheet name="润园 (电)" sheetId="3" r:id="rId3"/>
    <sheet name="润园（水）" sheetId="4" r:id="rId4"/>
    <sheet name="泽园 (电)" sheetId="5" r:id="rId5"/>
    <sheet name="泽园（水）" sheetId="6" r:id="rId6"/>
    <sheet name="商务租点电费" sheetId="7" r:id="rId7"/>
    <sheet name="澄园膳食租点电费 " sheetId="8" r:id="rId8"/>
    <sheet name="澄园膳食租点水费  " sheetId="9" r:id="rId9"/>
  </sheets>
  <definedNames/>
  <calcPr fullCalcOnLoad="1"/>
</workbook>
</file>

<file path=xl/sharedStrings.xml><?xml version="1.0" encoding="utf-8"?>
<sst xmlns="http://schemas.openxmlformats.org/spreadsheetml/2006/main" count="284" uniqueCount="178">
  <si>
    <t>序号</t>
  </si>
  <si>
    <t>名称</t>
  </si>
  <si>
    <t>电度</t>
  </si>
  <si>
    <t>实用电量</t>
  </si>
  <si>
    <t>水度</t>
  </si>
  <si>
    <t>上月示数</t>
  </si>
  <si>
    <t>本月示数</t>
  </si>
  <si>
    <t>艺禾靓饭</t>
  </si>
  <si>
    <t xml:space="preserve"> </t>
  </si>
  <si>
    <t>合计：</t>
  </si>
  <si>
    <t>饼屋</t>
  </si>
  <si>
    <t>五谷粮</t>
  </si>
  <si>
    <t>上月示数</t>
  </si>
  <si>
    <t>本月示数</t>
  </si>
  <si>
    <t>合计：</t>
  </si>
  <si>
    <t>塔菲</t>
  </si>
  <si>
    <t>巨百餐厅</t>
  </si>
  <si>
    <t>表号</t>
  </si>
  <si>
    <t>倍率</t>
  </si>
  <si>
    <t>200/5</t>
  </si>
  <si>
    <t>艺禾靓饭</t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</si>
  <si>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</si>
  <si>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r>
      <t>2</t>
    </r>
    <r>
      <rPr>
        <sz val="12"/>
        <rFont val="宋体"/>
        <family val="0"/>
      </rPr>
      <t>00/5</t>
    </r>
  </si>
  <si>
    <t>上月示数</t>
  </si>
  <si>
    <t>本月示数</t>
  </si>
  <si>
    <t>艺禾靓饭</t>
  </si>
  <si>
    <t>合计：</t>
  </si>
  <si>
    <t>大厅</t>
  </si>
  <si>
    <t>单价（元）</t>
  </si>
  <si>
    <t>金额   （元)</t>
  </si>
  <si>
    <t>实用水量</t>
  </si>
  <si>
    <t>单价（元）</t>
  </si>
  <si>
    <t>金额（元）</t>
  </si>
  <si>
    <t>小计</t>
  </si>
  <si>
    <t>小计</t>
  </si>
  <si>
    <t>三层照明</t>
  </si>
  <si>
    <t>小计</t>
  </si>
  <si>
    <t>金额  （元）</t>
  </si>
  <si>
    <t>金额 （元）</t>
  </si>
  <si>
    <t>真之味</t>
  </si>
  <si>
    <t>欧爱奶茶</t>
  </si>
  <si>
    <t>妙香面馆</t>
  </si>
  <si>
    <t>千里香馄饨店</t>
  </si>
  <si>
    <t>炙酷铁板饭</t>
  </si>
  <si>
    <t>味吉鸭血粉丝</t>
  </si>
  <si>
    <t>包天下</t>
  </si>
  <si>
    <t>汉堡皇</t>
  </si>
  <si>
    <t>大叔米线</t>
  </si>
  <si>
    <t>知源坊</t>
  </si>
  <si>
    <t>学士苑</t>
  </si>
  <si>
    <t>知源坊</t>
  </si>
  <si>
    <t>欧爱奶茶馆</t>
  </si>
  <si>
    <t>妙香面馆</t>
  </si>
  <si>
    <t>千里香馄饨</t>
  </si>
  <si>
    <t>炙酷铁板饭</t>
  </si>
  <si>
    <t>鸭血粉丝</t>
  </si>
  <si>
    <t>表1</t>
  </si>
  <si>
    <t>表2</t>
  </si>
  <si>
    <t>表3</t>
  </si>
  <si>
    <t>表4</t>
  </si>
  <si>
    <t>表3</t>
  </si>
  <si>
    <t>表4</t>
  </si>
  <si>
    <t>表2</t>
  </si>
  <si>
    <t>表1</t>
  </si>
  <si>
    <t>表2</t>
  </si>
  <si>
    <t>100/5</t>
  </si>
  <si>
    <t>泽园书报亭</t>
  </si>
  <si>
    <t>润园书报亭</t>
  </si>
  <si>
    <t>川之情</t>
  </si>
  <si>
    <t>150/5</t>
  </si>
  <si>
    <t>川之情</t>
  </si>
  <si>
    <r>
      <t>2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</si>
  <si>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倍率</t>
  </si>
  <si>
    <t>表号5494</t>
  </si>
  <si>
    <t>已扣除饼屋电量</t>
  </si>
  <si>
    <t>备注：巨百餐厅表号5494电量已扣除饼屋电量</t>
  </si>
  <si>
    <t>备注：五谷粮水量已减去服务楼一层厕所用水量</t>
  </si>
  <si>
    <t xml:space="preserve">   </t>
  </si>
  <si>
    <t>序号</t>
  </si>
  <si>
    <t>店名</t>
  </si>
  <si>
    <t>上月示数</t>
  </si>
  <si>
    <t>本月示数</t>
  </si>
  <si>
    <t>实用电量</t>
  </si>
  <si>
    <t>单价</t>
  </si>
  <si>
    <t>金额（元）</t>
  </si>
  <si>
    <t>欧意造型</t>
  </si>
  <si>
    <t>知音图文</t>
  </si>
  <si>
    <t>新春图文</t>
  </si>
  <si>
    <t>合计</t>
  </si>
  <si>
    <t>序号</t>
  </si>
  <si>
    <t>店名</t>
  </si>
  <si>
    <t>上月示数</t>
  </si>
  <si>
    <t>本月示数</t>
  </si>
  <si>
    <t>实用电量</t>
  </si>
  <si>
    <t>单价</t>
  </si>
  <si>
    <t>金额（元）</t>
  </si>
  <si>
    <t>八八酷</t>
  </si>
  <si>
    <t>京客奶茶</t>
  </si>
  <si>
    <t>酷巴客</t>
  </si>
  <si>
    <t>果色花香</t>
  </si>
  <si>
    <t>汤大姐</t>
  </si>
  <si>
    <t>传奇美食</t>
  </si>
  <si>
    <t>东北农家</t>
  </si>
  <si>
    <t>欧培食品</t>
  </si>
  <si>
    <t>清香源</t>
  </si>
  <si>
    <t>上品餐厅</t>
  </si>
  <si>
    <t>龙味拉面</t>
  </si>
  <si>
    <t>小瓦罐</t>
  </si>
  <si>
    <t>世界美食</t>
  </si>
  <si>
    <t>麻辣烫</t>
  </si>
  <si>
    <t>合计</t>
  </si>
  <si>
    <t>备注：麻辣烫电表CT5/200</t>
  </si>
  <si>
    <t>序号</t>
  </si>
  <si>
    <t>店名</t>
  </si>
  <si>
    <t>上月示数</t>
  </si>
  <si>
    <t>本月示数</t>
  </si>
  <si>
    <t>实用水量</t>
  </si>
  <si>
    <t>单价</t>
  </si>
  <si>
    <t>金额（元）</t>
  </si>
  <si>
    <t>京客奶茶</t>
  </si>
  <si>
    <t>汤大姐</t>
  </si>
  <si>
    <t>传奇美食</t>
  </si>
  <si>
    <t>东北农家</t>
  </si>
  <si>
    <t>欧培食品</t>
  </si>
  <si>
    <t>清香源</t>
  </si>
  <si>
    <t>上品餐厅</t>
  </si>
  <si>
    <t>龙味拉面</t>
  </si>
  <si>
    <t>小瓦罐</t>
  </si>
  <si>
    <t>世界美食</t>
  </si>
  <si>
    <t>麻辣烫</t>
  </si>
  <si>
    <t>合计</t>
  </si>
  <si>
    <t>荔湾村</t>
  </si>
  <si>
    <t>清料理</t>
  </si>
  <si>
    <t>禾雨轩</t>
  </si>
  <si>
    <t>小计</t>
  </si>
  <si>
    <t>校园快递</t>
  </si>
  <si>
    <t>200/5</t>
  </si>
  <si>
    <t>快乐麦肯</t>
  </si>
  <si>
    <t>快乐麦肯</t>
  </si>
  <si>
    <t>使用部门签字：</t>
  </si>
  <si>
    <t>抄表人：朱远山</t>
  </si>
  <si>
    <t>使用部门签字：</t>
  </si>
  <si>
    <t>抄表人：朱远山</t>
  </si>
  <si>
    <t>使用部门签字：</t>
  </si>
  <si>
    <t>酷巴客</t>
  </si>
  <si>
    <t>八八酷</t>
  </si>
  <si>
    <t>学士苑</t>
  </si>
  <si>
    <t>洗碗间</t>
  </si>
  <si>
    <t>备注</t>
  </si>
  <si>
    <t>备注</t>
  </si>
  <si>
    <t>备注</t>
  </si>
  <si>
    <t>备注</t>
  </si>
  <si>
    <t>湾仔岛</t>
  </si>
  <si>
    <t>好朋友电量已扣除湾仔岛电量</t>
  </si>
  <si>
    <t>蜜妮莎</t>
  </si>
  <si>
    <t>麻辣香锅</t>
  </si>
  <si>
    <t>麻辣香锅</t>
  </si>
  <si>
    <t>阿才不乖</t>
  </si>
  <si>
    <t>吉祥馄饨</t>
  </si>
  <si>
    <t>风沙渡</t>
  </si>
  <si>
    <t>风沙渡照明</t>
  </si>
  <si>
    <t>风沙渡动力</t>
  </si>
  <si>
    <t>泉润佰合</t>
  </si>
  <si>
    <t>泉润佰合</t>
  </si>
  <si>
    <t>怪味居</t>
  </si>
  <si>
    <t>怪味居</t>
  </si>
  <si>
    <t>表5</t>
  </si>
  <si>
    <r>
      <t>备注：风沙渡及三层照明C</t>
    </r>
    <r>
      <rPr>
        <sz val="12"/>
        <rFont val="宋体"/>
        <family val="0"/>
      </rPr>
      <t>T5/200</t>
    </r>
  </si>
  <si>
    <t>润园电信</t>
  </si>
  <si>
    <t>润园联通</t>
  </si>
  <si>
    <t>润园移动</t>
  </si>
  <si>
    <t>膳食沁园租点10月</t>
  </si>
  <si>
    <t>膳食润园租点10月</t>
  </si>
  <si>
    <t>膳食泽园租点10月</t>
  </si>
  <si>
    <t>商务租点10月（电费）</t>
  </si>
  <si>
    <t>澄园膳食租点10月（电费）</t>
  </si>
  <si>
    <t>澄园膳食租点10月（水费）</t>
  </si>
  <si>
    <t>操作间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</si>
</sst>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sz val="11"/>
      <name val="宋体"/>
      <family val="0"/>
    </font>
    <font>
      <vertAlign val="subscript"/>
      <sz val="18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" borderId="5" applyNumberFormat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" borderId="8" applyNumberFormat="0" applyAlignment="0" applyProtection="0"/>
    <xf numFmtId="0" fontId="43" fillId="23" borderId="5" applyNumberFormat="0" applyAlignment="0" applyProtection="0"/>
    <xf numFmtId="0" fontId="0" fillId="24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7">
      <selection activeCell="F27" sqref="F27"/>
    </sheetView>
  </sheetViews>
  <sheetFormatPr defaultColWidth="9.00390625" defaultRowHeight="14.25"/>
  <cols>
    <col min="1" max="1" width="5.875" style="0" customWidth="1"/>
    <col min="2" max="2" width="8.625" style="0" customWidth="1"/>
    <col min="3" max="4" width="8.125" style="0" customWidth="1"/>
    <col min="5" max="5" width="10.25390625" style="0" customWidth="1"/>
    <col min="6" max="6" width="9.50390625" style="0" bestFit="1" customWidth="1"/>
    <col min="7" max="8" width="9.75390625" style="0" customWidth="1"/>
    <col min="9" max="9" width="11.25390625" style="0" customWidth="1"/>
    <col min="10" max="10" width="11.50390625" style="0" customWidth="1"/>
  </cols>
  <sheetData>
    <row r="1" spans="1:10" ht="27.75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ht="20.25">
      <c r="A2" s="49" t="s">
        <v>171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4.25">
      <c r="A3" s="39" t="s">
        <v>0</v>
      </c>
      <c r="B3" s="39" t="s">
        <v>1</v>
      </c>
      <c r="C3" s="39" t="s">
        <v>17</v>
      </c>
      <c r="D3" s="39" t="s">
        <v>18</v>
      </c>
      <c r="E3" s="39" t="s">
        <v>2</v>
      </c>
      <c r="F3" s="39"/>
      <c r="G3" s="39" t="s">
        <v>3</v>
      </c>
      <c r="H3" s="46" t="s">
        <v>28</v>
      </c>
      <c r="I3" s="50" t="s">
        <v>29</v>
      </c>
      <c r="J3" s="46" t="s">
        <v>148</v>
      </c>
    </row>
    <row r="4" spans="1:10" ht="18" customHeight="1">
      <c r="A4" s="39"/>
      <c r="B4" s="39"/>
      <c r="C4" s="39"/>
      <c r="D4" s="39"/>
      <c r="E4" s="2" t="s">
        <v>5</v>
      </c>
      <c r="F4" s="2" t="s">
        <v>6</v>
      </c>
      <c r="G4" s="39"/>
      <c r="H4" s="47"/>
      <c r="I4" s="51"/>
      <c r="J4" s="47"/>
    </row>
    <row r="5" spans="1:10" ht="27.75" customHeight="1">
      <c r="A5" s="2">
        <v>1</v>
      </c>
      <c r="B5" s="2" t="s">
        <v>10</v>
      </c>
      <c r="C5" s="2"/>
      <c r="D5" s="2"/>
      <c r="E5" s="2">
        <v>158205</v>
      </c>
      <c r="F5" s="2">
        <v>160397</v>
      </c>
      <c r="G5" s="30">
        <f>F5-E5</f>
        <v>2192</v>
      </c>
      <c r="H5" s="30">
        <v>0.54</v>
      </c>
      <c r="I5" s="30">
        <f>G5*H5</f>
        <v>1183.68</v>
      </c>
      <c r="J5" s="2"/>
    </row>
    <row r="6" spans="1:10" ht="26.25" customHeight="1">
      <c r="A6" s="2">
        <v>2</v>
      </c>
      <c r="B6" s="2" t="s">
        <v>152</v>
      </c>
      <c r="C6" s="2"/>
      <c r="D6" s="2"/>
      <c r="E6" s="2">
        <v>17360</v>
      </c>
      <c r="F6" s="2">
        <v>18298</v>
      </c>
      <c r="G6" s="30">
        <f>F6-E6</f>
        <v>938</v>
      </c>
      <c r="H6" s="30">
        <v>0.54</v>
      </c>
      <c r="I6" s="30">
        <f aca="true" t="shared" si="0" ref="I6:I26">G6*H6</f>
        <v>506.52000000000004</v>
      </c>
      <c r="J6" s="2"/>
    </row>
    <row r="7" spans="1:10" ht="27.75" customHeight="1">
      <c r="A7" s="43">
        <v>3</v>
      </c>
      <c r="B7" s="43" t="s">
        <v>11</v>
      </c>
      <c r="C7" s="3">
        <v>2226</v>
      </c>
      <c r="D7" s="3" t="s">
        <v>136</v>
      </c>
      <c r="E7" s="3">
        <v>9418</v>
      </c>
      <c r="F7" s="3">
        <v>9515</v>
      </c>
      <c r="G7" s="30">
        <f>(F7-E7)*40</f>
        <v>3880</v>
      </c>
      <c r="H7" s="30">
        <v>0.54</v>
      </c>
      <c r="I7" s="30">
        <f t="shared" si="0"/>
        <v>2095.2000000000003</v>
      </c>
      <c r="J7" s="2"/>
    </row>
    <row r="8" spans="1:10" ht="27.75" customHeight="1">
      <c r="A8" s="44"/>
      <c r="B8" s="44"/>
      <c r="C8" s="3">
        <v>2901</v>
      </c>
      <c r="D8" s="3"/>
      <c r="E8" s="3">
        <v>324082</v>
      </c>
      <c r="F8" s="3">
        <v>326881</v>
      </c>
      <c r="G8" s="30">
        <f>F8-E8</f>
        <v>2799</v>
      </c>
      <c r="H8" s="30">
        <v>0.54</v>
      </c>
      <c r="I8" s="30">
        <f t="shared" si="0"/>
        <v>1511.46</v>
      </c>
      <c r="J8" s="2"/>
    </row>
    <row r="9" spans="1:10" ht="28.5" customHeight="1">
      <c r="A9" s="44"/>
      <c r="B9" s="44"/>
      <c r="C9" s="3">
        <v>2854</v>
      </c>
      <c r="D9" s="3"/>
      <c r="E9" s="3">
        <v>65097</v>
      </c>
      <c r="F9" s="3">
        <v>65457</v>
      </c>
      <c r="G9" s="30">
        <f>F9-E9</f>
        <v>360</v>
      </c>
      <c r="H9" s="30">
        <v>0.54</v>
      </c>
      <c r="I9" s="30">
        <f t="shared" si="0"/>
        <v>194.4</v>
      </c>
      <c r="J9" s="2"/>
    </row>
    <row r="10" spans="1:10" ht="27" customHeight="1">
      <c r="A10" s="44"/>
      <c r="B10" s="44"/>
      <c r="C10" s="3">
        <v>1523</v>
      </c>
      <c r="D10" s="3"/>
      <c r="E10" s="3">
        <v>72811</v>
      </c>
      <c r="F10" s="3">
        <v>75016</v>
      </c>
      <c r="G10" s="30">
        <f>F10-E10</f>
        <v>2205</v>
      </c>
      <c r="H10" s="30">
        <v>0.54</v>
      </c>
      <c r="I10" s="30">
        <f t="shared" si="0"/>
        <v>1190.7</v>
      </c>
      <c r="J10" s="2"/>
    </row>
    <row r="11" spans="1:10" ht="27" customHeight="1">
      <c r="A11" s="44"/>
      <c r="B11" s="45"/>
      <c r="C11" s="3">
        <v>1011</v>
      </c>
      <c r="D11" s="3"/>
      <c r="E11" s="3">
        <v>415109</v>
      </c>
      <c r="F11" s="3">
        <v>415789</v>
      </c>
      <c r="G11" s="30">
        <f>F11-E11</f>
        <v>680</v>
      </c>
      <c r="H11" s="30">
        <v>0.54</v>
      </c>
      <c r="I11" s="30">
        <f t="shared" si="0"/>
        <v>367.20000000000005</v>
      </c>
      <c r="J11" s="2"/>
    </row>
    <row r="12" spans="1:10" ht="27" customHeight="1">
      <c r="A12" s="45"/>
      <c r="B12" s="15" t="s">
        <v>33</v>
      </c>
      <c r="C12" s="3"/>
      <c r="D12" s="3"/>
      <c r="E12" s="3"/>
      <c r="F12" s="3"/>
      <c r="G12" s="30">
        <f>SUM(G7:G11)</f>
        <v>9924</v>
      </c>
      <c r="H12" s="30">
        <v>0.54</v>
      </c>
      <c r="I12" s="30">
        <f>SUM(I7:I11)</f>
        <v>5358.96</v>
      </c>
      <c r="J12" s="2"/>
    </row>
    <row r="13" spans="1:10" ht="27" customHeight="1">
      <c r="A13" s="3">
        <v>4</v>
      </c>
      <c r="B13" s="3" t="s">
        <v>15</v>
      </c>
      <c r="C13" s="3"/>
      <c r="D13" s="3" t="s">
        <v>65</v>
      </c>
      <c r="E13" s="3">
        <v>2319</v>
      </c>
      <c r="F13" s="3">
        <v>2380</v>
      </c>
      <c r="G13" s="30">
        <f>(F13-E13)*20</f>
        <v>1220</v>
      </c>
      <c r="H13" s="30">
        <v>0.54</v>
      </c>
      <c r="I13" s="30">
        <f>G13*H13</f>
        <v>658.8000000000001</v>
      </c>
      <c r="J13" s="2"/>
    </row>
    <row r="14" spans="1:10" ht="28.5" customHeight="1">
      <c r="A14" s="3">
        <v>5</v>
      </c>
      <c r="B14" s="3" t="s">
        <v>133</v>
      </c>
      <c r="C14" s="3">
        <v>3888</v>
      </c>
      <c r="D14" s="18" t="s">
        <v>71</v>
      </c>
      <c r="E14" s="3">
        <v>2259</v>
      </c>
      <c r="F14" s="3">
        <v>2288</v>
      </c>
      <c r="G14" s="30">
        <f>(F14-E14)*40</f>
        <v>1160</v>
      </c>
      <c r="H14" s="30">
        <v>0.54</v>
      </c>
      <c r="I14" s="30">
        <f t="shared" si="0"/>
        <v>626.4000000000001</v>
      </c>
      <c r="J14" s="2"/>
    </row>
    <row r="15" spans="1:10" ht="28.5" customHeight="1">
      <c r="A15" s="43">
        <v>6</v>
      </c>
      <c r="B15" s="40" t="s">
        <v>16</v>
      </c>
      <c r="C15" s="3">
        <v>3346</v>
      </c>
      <c r="D15" s="3"/>
      <c r="E15" s="3">
        <v>94832</v>
      </c>
      <c r="F15" s="3">
        <v>95912</v>
      </c>
      <c r="G15" s="30">
        <f>F15-E15</f>
        <v>1080</v>
      </c>
      <c r="H15" s="30">
        <v>0.54</v>
      </c>
      <c r="I15" s="30">
        <f t="shared" si="0"/>
        <v>583.2</v>
      </c>
      <c r="J15" s="2"/>
    </row>
    <row r="16" spans="1:10" ht="28.5" customHeight="1">
      <c r="A16" s="44"/>
      <c r="B16" s="40"/>
      <c r="C16" s="3">
        <v>3248</v>
      </c>
      <c r="D16" s="3" t="s">
        <v>19</v>
      </c>
      <c r="E16" s="3">
        <v>3704</v>
      </c>
      <c r="F16" s="3">
        <v>3740</v>
      </c>
      <c r="G16" s="30">
        <f>(F16-E16)*40</f>
        <v>1440</v>
      </c>
      <c r="H16" s="30">
        <v>0.54</v>
      </c>
      <c r="I16" s="30">
        <f t="shared" si="0"/>
        <v>777.6</v>
      </c>
      <c r="J16" s="2"/>
    </row>
    <row r="17" spans="1:10" ht="30.75" customHeight="1">
      <c r="A17" s="44"/>
      <c r="B17" s="40"/>
      <c r="C17" s="3">
        <v>2884</v>
      </c>
      <c r="D17" s="3"/>
      <c r="E17" s="3">
        <v>63250</v>
      </c>
      <c r="F17" s="3">
        <v>63452</v>
      </c>
      <c r="G17" s="30">
        <f>F17-E17</f>
        <v>202</v>
      </c>
      <c r="H17" s="30">
        <v>0.54</v>
      </c>
      <c r="I17" s="30">
        <f t="shared" si="0"/>
        <v>109.08000000000001</v>
      </c>
      <c r="J17" s="2"/>
    </row>
    <row r="18" spans="1:10" ht="27.75" customHeight="1">
      <c r="A18" s="44"/>
      <c r="B18" s="40"/>
      <c r="C18" s="3">
        <v>3236</v>
      </c>
      <c r="D18" s="3"/>
      <c r="E18" s="3">
        <v>53347</v>
      </c>
      <c r="F18" s="3">
        <v>54227</v>
      </c>
      <c r="G18" s="30">
        <f>F18-E18</f>
        <v>880</v>
      </c>
      <c r="H18" s="30">
        <v>0.54</v>
      </c>
      <c r="I18" s="30">
        <f t="shared" si="0"/>
        <v>475.20000000000005</v>
      </c>
      <c r="J18" s="2"/>
    </row>
    <row r="19" spans="1:10" ht="27.75" customHeight="1">
      <c r="A19" s="44"/>
      <c r="B19" s="40"/>
      <c r="C19" s="3">
        <v>5494</v>
      </c>
      <c r="D19" s="19" t="s">
        <v>21</v>
      </c>
      <c r="E19" s="3">
        <v>5253</v>
      </c>
      <c r="F19" s="3">
        <v>5369</v>
      </c>
      <c r="G19" s="30">
        <f>(F19-E19)*20-G5</f>
        <v>128</v>
      </c>
      <c r="H19" s="30">
        <v>0.54</v>
      </c>
      <c r="I19" s="30">
        <f t="shared" si="0"/>
        <v>69.12</v>
      </c>
      <c r="J19" s="2"/>
    </row>
    <row r="20" spans="1:10" ht="27" customHeight="1">
      <c r="A20" s="44"/>
      <c r="B20" s="40"/>
      <c r="C20" s="3">
        <v>6706</v>
      </c>
      <c r="D20" s="19"/>
      <c r="E20" s="3">
        <v>73570</v>
      </c>
      <c r="F20" s="3">
        <v>74344</v>
      </c>
      <c r="G20" s="30">
        <f>F20-E20</f>
        <v>774</v>
      </c>
      <c r="H20" s="30">
        <v>0.54</v>
      </c>
      <c r="I20" s="30">
        <f t="shared" si="0"/>
        <v>417.96000000000004</v>
      </c>
      <c r="J20" s="2"/>
    </row>
    <row r="21" spans="1:10" ht="27" customHeight="1">
      <c r="A21" s="45"/>
      <c r="B21" s="13" t="s">
        <v>34</v>
      </c>
      <c r="C21" s="13"/>
      <c r="D21" s="20"/>
      <c r="E21" s="13"/>
      <c r="F21" s="13"/>
      <c r="G21" s="31">
        <f>SUM(G15:G20)</f>
        <v>4504</v>
      </c>
      <c r="H21" s="30">
        <v>0.54</v>
      </c>
      <c r="I21" s="30">
        <f>SUM(I15:I20)</f>
        <v>2432.1600000000003</v>
      </c>
      <c r="J21" s="2"/>
    </row>
    <row r="22" spans="1:10" ht="28.5" customHeight="1">
      <c r="A22" s="40">
        <v>6</v>
      </c>
      <c r="B22" s="40" t="s">
        <v>162</v>
      </c>
      <c r="C22" s="40">
        <v>3161</v>
      </c>
      <c r="D22" s="42" t="s">
        <v>22</v>
      </c>
      <c r="E22" s="40">
        <v>7176</v>
      </c>
      <c r="F22" s="40">
        <v>7393</v>
      </c>
      <c r="G22" s="41">
        <f>(F22-E22)*40-G6</f>
        <v>7742</v>
      </c>
      <c r="H22" s="30">
        <v>0.54</v>
      </c>
      <c r="I22" s="30">
        <f t="shared" si="0"/>
        <v>4180.68</v>
      </c>
      <c r="J22" s="2"/>
    </row>
    <row r="23" spans="1:10" ht="14.25" customHeight="1" hidden="1">
      <c r="A23" s="40"/>
      <c r="B23" s="40"/>
      <c r="C23" s="40"/>
      <c r="D23" s="42"/>
      <c r="E23" s="40"/>
      <c r="F23" s="40"/>
      <c r="G23" s="41"/>
      <c r="H23" s="30">
        <v>0.54</v>
      </c>
      <c r="I23" s="30">
        <f t="shared" si="0"/>
        <v>0</v>
      </c>
      <c r="J23" s="2"/>
    </row>
    <row r="24" spans="1:10" ht="14.25" customHeight="1" hidden="1">
      <c r="A24" s="40"/>
      <c r="B24" s="40"/>
      <c r="C24" s="40"/>
      <c r="D24" s="42"/>
      <c r="E24" s="40"/>
      <c r="F24" s="40"/>
      <c r="G24" s="41"/>
      <c r="H24" s="30">
        <v>0.54</v>
      </c>
      <c r="I24" s="30">
        <f t="shared" si="0"/>
        <v>0</v>
      </c>
      <c r="J24" s="2"/>
    </row>
    <row r="25" spans="1:10" ht="14.25" customHeight="1" hidden="1">
      <c r="A25" s="40"/>
      <c r="B25" s="40"/>
      <c r="C25" s="40"/>
      <c r="D25" s="40"/>
      <c r="E25" s="40"/>
      <c r="F25" s="40"/>
      <c r="G25" s="41"/>
      <c r="H25" s="30">
        <v>0.54</v>
      </c>
      <c r="I25" s="30">
        <f t="shared" si="0"/>
        <v>0</v>
      </c>
      <c r="J25" s="2"/>
    </row>
    <row r="26" spans="1:10" ht="25.5" customHeight="1">
      <c r="A26" s="3">
        <v>7</v>
      </c>
      <c r="B26" s="3" t="s">
        <v>68</v>
      </c>
      <c r="C26" s="3"/>
      <c r="D26" s="3" t="s">
        <v>69</v>
      </c>
      <c r="E26" s="3">
        <v>1879</v>
      </c>
      <c r="F26" s="3">
        <v>1895</v>
      </c>
      <c r="G26" s="25">
        <f>(F26-E26)*30</f>
        <v>480</v>
      </c>
      <c r="H26" s="32">
        <v>0.54</v>
      </c>
      <c r="I26" s="32">
        <f t="shared" si="0"/>
        <v>259.20000000000005</v>
      </c>
      <c r="J26" s="2"/>
    </row>
    <row r="27" spans="1:10" ht="33" customHeight="1">
      <c r="A27" s="21" t="s">
        <v>9</v>
      </c>
      <c r="B27" s="7" t="s">
        <v>8</v>
      </c>
      <c r="C27" s="7"/>
      <c r="D27" s="7"/>
      <c r="E27" s="2"/>
      <c r="F27" s="2"/>
      <c r="G27" s="2">
        <f>G5+G6+G12+G13+G14+G21+G22+G26</f>
        <v>28160</v>
      </c>
      <c r="H27" s="2"/>
      <c r="I27" s="2">
        <f>I5+I6+I12+I13+I14+I21+I22+I26</f>
        <v>15206.400000000001</v>
      </c>
      <c r="J27" s="2"/>
    </row>
    <row r="28" spans="1:6" ht="22.5" customHeight="1">
      <c r="A28" s="8" t="s">
        <v>75</v>
      </c>
      <c r="B28" s="8"/>
      <c r="C28" s="8" t="s">
        <v>73</v>
      </c>
      <c r="D28" s="8" t="s">
        <v>74</v>
      </c>
      <c r="E28" s="8"/>
      <c r="F28" t="s">
        <v>153</v>
      </c>
    </row>
    <row r="30" spans="1:7" ht="14.25">
      <c r="A30" t="s">
        <v>139</v>
      </c>
      <c r="G30" t="s">
        <v>140</v>
      </c>
    </row>
  </sheetData>
  <sheetProtection/>
  <mergeCells count="22">
    <mergeCell ref="H3:H4"/>
    <mergeCell ref="A1:J1"/>
    <mergeCell ref="A2:J2"/>
    <mergeCell ref="A3:A4"/>
    <mergeCell ref="B3:B4"/>
    <mergeCell ref="E3:F3"/>
    <mergeCell ref="G3:G4"/>
    <mergeCell ref="J3:J4"/>
    <mergeCell ref="I3:I4"/>
    <mergeCell ref="C3:C4"/>
    <mergeCell ref="A7:A12"/>
    <mergeCell ref="A15:A21"/>
    <mergeCell ref="A22:A25"/>
    <mergeCell ref="B15:B20"/>
    <mergeCell ref="B22:B25"/>
    <mergeCell ref="B7:B11"/>
    <mergeCell ref="D3:D4"/>
    <mergeCell ref="F22:F25"/>
    <mergeCell ref="G22:G25"/>
    <mergeCell ref="C22:C25"/>
    <mergeCell ref="D22:D25"/>
    <mergeCell ref="E22:E25"/>
  </mergeCells>
  <printOptions horizontalCentered="1"/>
  <pageMargins left="0.4724409448818898" right="0.7480314960629921" top="1.2598425196850394" bottom="0.984251968503937" header="0.5118110236220472" footer="0.5118110236220472"/>
  <pageSetup horizontalDpi="300" verticalDpi="300" orientation="portrait" paperSize="9" scale="87" r:id="rId1"/>
  <headerFooter alignWithMargins="0">
    <oddHeader>&amp;C&amp;"宋体,加粗"&amp;20经营服务中心租点
月电费明细表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7">
      <selection activeCell="E24" sqref="E24"/>
    </sheetView>
  </sheetViews>
  <sheetFormatPr defaultColWidth="9.00390625" defaultRowHeight="14.25"/>
  <cols>
    <col min="1" max="1" width="5.875" style="0" customWidth="1"/>
    <col min="3" max="3" width="6.25390625" style="0" customWidth="1"/>
    <col min="4" max="5" width="11.375" style="0" customWidth="1"/>
    <col min="6" max="6" width="10.625" style="0" customWidth="1"/>
    <col min="7" max="7" width="9.50390625" style="0" customWidth="1"/>
    <col min="8" max="8" width="10.625" style="0" customWidth="1"/>
    <col min="9" max="9" width="13.875" style="0" customWidth="1"/>
  </cols>
  <sheetData>
    <row r="1" spans="1:9" ht="27.75">
      <c r="A1" s="48"/>
      <c r="B1" s="48"/>
      <c r="C1" s="48"/>
      <c r="D1" s="48"/>
      <c r="E1" s="48"/>
      <c r="F1" s="48"/>
      <c r="G1" s="48"/>
      <c r="H1" s="48"/>
      <c r="I1" s="48"/>
    </row>
    <row r="2" spans="1:9" ht="20.25">
      <c r="A2" s="49" t="s">
        <v>171</v>
      </c>
      <c r="B2" s="49"/>
      <c r="C2" s="49"/>
      <c r="D2" s="49"/>
      <c r="E2" s="49"/>
      <c r="F2" s="49"/>
      <c r="G2" s="49"/>
      <c r="H2" s="49"/>
      <c r="I2" s="49"/>
    </row>
    <row r="3" spans="1:9" ht="14.25">
      <c r="A3" s="39" t="s">
        <v>0</v>
      </c>
      <c r="B3" s="39" t="s">
        <v>1</v>
      </c>
      <c r="C3" s="52"/>
      <c r="D3" s="39" t="s">
        <v>4</v>
      </c>
      <c r="E3" s="39"/>
      <c r="F3" s="52" t="s">
        <v>30</v>
      </c>
      <c r="G3" s="46" t="s">
        <v>31</v>
      </c>
      <c r="H3" s="46" t="s">
        <v>32</v>
      </c>
      <c r="I3" s="39" t="s">
        <v>149</v>
      </c>
    </row>
    <row r="4" spans="1:9" ht="18" customHeight="1">
      <c r="A4" s="39"/>
      <c r="B4" s="39"/>
      <c r="C4" s="53"/>
      <c r="D4" s="2" t="s">
        <v>5</v>
      </c>
      <c r="E4" s="2" t="s">
        <v>6</v>
      </c>
      <c r="F4" s="53"/>
      <c r="G4" s="47"/>
      <c r="H4" s="47"/>
      <c r="I4" s="39"/>
    </row>
    <row r="5" spans="1:9" ht="30.75" customHeight="1">
      <c r="A5" s="2">
        <v>1</v>
      </c>
      <c r="B5" s="2" t="s">
        <v>10</v>
      </c>
      <c r="C5" s="2"/>
      <c r="D5" s="2">
        <v>2201</v>
      </c>
      <c r="E5" s="2">
        <v>2237</v>
      </c>
      <c r="F5" s="2">
        <f>E5-D5</f>
        <v>36</v>
      </c>
      <c r="G5" s="2">
        <v>3.1</v>
      </c>
      <c r="H5" s="2">
        <f>F5*G5</f>
        <v>111.60000000000001</v>
      </c>
      <c r="I5" s="2"/>
    </row>
    <row r="6" spans="1:9" ht="30.75" customHeight="1">
      <c r="A6" s="2">
        <v>2</v>
      </c>
      <c r="B6" s="2" t="s">
        <v>152</v>
      </c>
      <c r="C6" s="2"/>
      <c r="D6" s="2">
        <v>2934</v>
      </c>
      <c r="E6" s="2">
        <v>2951</v>
      </c>
      <c r="F6" s="2">
        <f aca="true" t="shared" si="0" ref="F6:F21">E6-D6</f>
        <v>17</v>
      </c>
      <c r="G6" s="2">
        <v>3.1</v>
      </c>
      <c r="H6" s="2">
        <f aca="true" t="shared" si="1" ref="H6:H22">F6*G6</f>
        <v>52.7</v>
      </c>
      <c r="I6" s="2"/>
    </row>
    <row r="7" spans="1:9" ht="30.75" customHeight="1">
      <c r="A7" s="43">
        <v>3</v>
      </c>
      <c r="B7" s="43" t="s">
        <v>11</v>
      </c>
      <c r="C7" s="3" t="s">
        <v>56</v>
      </c>
      <c r="D7" s="3">
        <v>8425</v>
      </c>
      <c r="E7" s="3">
        <v>8636</v>
      </c>
      <c r="F7" s="2">
        <f t="shared" si="0"/>
        <v>211</v>
      </c>
      <c r="G7" s="2">
        <v>3.1</v>
      </c>
      <c r="H7" s="2">
        <f t="shared" si="1"/>
        <v>654.1</v>
      </c>
      <c r="I7" s="2"/>
    </row>
    <row r="8" spans="1:9" ht="30.75" customHeight="1">
      <c r="A8" s="44"/>
      <c r="B8" s="44"/>
      <c r="C8" s="3" t="s">
        <v>57</v>
      </c>
      <c r="D8" s="3">
        <v>2500</v>
      </c>
      <c r="E8" s="3">
        <v>2600</v>
      </c>
      <c r="F8" s="2">
        <f t="shared" si="0"/>
        <v>100</v>
      </c>
      <c r="G8" s="2">
        <v>3.1</v>
      </c>
      <c r="H8" s="2">
        <f t="shared" si="1"/>
        <v>310</v>
      </c>
      <c r="I8" s="2"/>
    </row>
    <row r="9" spans="1:9" ht="30.75" customHeight="1">
      <c r="A9" s="45"/>
      <c r="B9" s="3" t="s">
        <v>33</v>
      </c>
      <c r="C9" s="22"/>
      <c r="D9" s="3"/>
      <c r="E9" s="3"/>
      <c r="F9" s="2">
        <f>(F7+F8)-50</f>
        <v>261</v>
      </c>
      <c r="G9" s="2">
        <v>3.1</v>
      </c>
      <c r="H9" s="2">
        <f t="shared" si="1"/>
        <v>809.1</v>
      </c>
      <c r="I9" s="2"/>
    </row>
    <row r="10" spans="1:9" ht="30.75" customHeight="1">
      <c r="A10" s="3">
        <v>4</v>
      </c>
      <c r="B10" s="3" t="s">
        <v>15</v>
      </c>
      <c r="C10" s="24"/>
      <c r="D10" s="3">
        <v>174</v>
      </c>
      <c r="E10" s="3">
        <v>176</v>
      </c>
      <c r="F10" s="2">
        <f>E10-D10</f>
        <v>2</v>
      </c>
      <c r="G10" s="2">
        <v>3.1</v>
      </c>
      <c r="H10" s="2">
        <f t="shared" si="1"/>
        <v>6.2</v>
      </c>
      <c r="I10" s="2"/>
    </row>
    <row r="11" spans="1:9" ht="30.75" customHeight="1">
      <c r="A11" s="3">
        <v>5</v>
      </c>
      <c r="B11" s="3" t="s">
        <v>133</v>
      </c>
      <c r="C11" s="15"/>
      <c r="D11" s="3">
        <v>2702</v>
      </c>
      <c r="E11" s="3">
        <v>2764</v>
      </c>
      <c r="F11" s="2">
        <f t="shared" si="0"/>
        <v>62</v>
      </c>
      <c r="G11" s="2">
        <v>3.1</v>
      </c>
      <c r="H11" s="2">
        <f t="shared" si="1"/>
        <v>192.20000000000002</v>
      </c>
      <c r="I11" s="2"/>
    </row>
    <row r="12" spans="1:9" ht="30.75" customHeight="1">
      <c r="A12" s="43">
        <v>6</v>
      </c>
      <c r="B12" s="43" t="s">
        <v>16</v>
      </c>
      <c r="C12" s="3" t="s">
        <v>56</v>
      </c>
      <c r="D12" s="3">
        <v>9291</v>
      </c>
      <c r="E12" s="3">
        <v>9411</v>
      </c>
      <c r="F12" s="2">
        <f t="shared" si="0"/>
        <v>120</v>
      </c>
      <c r="G12" s="2">
        <v>3.1</v>
      </c>
      <c r="H12" s="2">
        <f t="shared" si="1"/>
        <v>372</v>
      </c>
      <c r="I12" s="2"/>
    </row>
    <row r="13" spans="1:9" ht="30.75" customHeight="1">
      <c r="A13" s="44"/>
      <c r="B13" s="44"/>
      <c r="C13" s="3" t="s">
        <v>57</v>
      </c>
      <c r="D13" s="3">
        <v>1891</v>
      </c>
      <c r="E13" s="3">
        <v>1997</v>
      </c>
      <c r="F13" s="2">
        <f t="shared" si="0"/>
        <v>106</v>
      </c>
      <c r="G13" s="2">
        <v>3.1</v>
      </c>
      <c r="H13" s="2">
        <f t="shared" si="1"/>
        <v>328.6</v>
      </c>
      <c r="I13" s="2"/>
    </row>
    <row r="14" spans="1:9" ht="30.75" customHeight="1">
      <c r="A14" s="44"/>
      <c r="B14" s="44"/>
      <c r="C14" s="3" t="s">
        <v>58</v>
      </c>
      <c r="D14" s="3">
        <v>1688</v>
      </c>
      <c r="E14" s="3">
        <v>1707</v>
      </c>
      <c r="F14" s="2">
        <f t="shared" si="0"/>
        <v>19</v>
      </c>
      <c r="G14" s="2">
        <v>3.1</v>
      </c>
      <c r="H14" s="2">
        <f t="shared" si="1"/>
        <v>58.9</v>
      </c>
      <c r="I14" s="2"/>
    </row>
    <row r="15" spans="1:9" ht="30.75" customHeight="1">
      <c r="A15" s="44"/>
      <c r="B15" s="45"/>
      <c r="C15" s="3" t="s">
        <v>59</v>
      </c>
      <c r="D15" s="3">
        <v>1674</v>
      </c>
      <c r="E15" s="3">
        <v>1706</v>
      </c>
      <c r="F15" s="2">
        <f t="shared" si="0"/>
        <v>32</v>
      </c>
      <c r="G15" s="2">
        <v>3.1</v>
      </c>
      <c r="H15" s="2">
        <f t="shared" si="1"/>
        <v>99.2</v>
      </c>
      <c r="I15" s="2"/>
    </row>
    <row r="16" spans="1:9" ht="30.75" customHeight="1">
      <c r="A16" s="44"/>
      <c r="B16" s="14"/>
      <c r="C16" s="3" t="s">
        <v>166</v>
      </c>
      <c r="D16" s="3">
        <v>530</v>
      </c>
      <c r="E16" s="3">
        <v>603</v>
      </c>
      <c r="F16" s="2">
        <f t="shared" si="0"/>
        <v>73</v>
      </c>
      <c r="G16" s="2">
        <v>3.1</v>
      </c>
      <c r="H16" s="2">
        <f t="shared" si="1"/>
        <v>226.3</v>
      </c>
      <c r="I16" s="2"/>
    </row>
    <row r="17" spans="1:9" ht="30.75" customHeight="1">
      <c r="A17" s="44"/>
      <c r="B17" s="13" t="s">
        <v>33</v>
      </c>
      <c r="C17" s="13"/>
      <c r="D17" s="3"/>
      <c r="E17" s="3"/>
      <c r="F17" s="2">
        <f>F12+F13+F14+F15+F16</f>
        <v>350</v>
      </c>
      <c r="G17" s="2">
        <v>3.1</v>
      </c>
      <c r="H17" s="2">
        <f t="shared" si="1"/>
        <v>1085</v>
      </c>
      <c r="I17" s="2"/>
    </row>
    <row r="18" spans="1:9" ht="30.75" customHeight="1">
      <c r="A18" s="43">
        <v>7</v>
      </c>
      <c r="B18" s="43" t="s">
        <v>163</v>
      </c>
      <c r="C18" s="3" t="s">
        <v>56</v>
      </c>
      <c r="D18" s="3">
        <v>4336</v>
      </c>
      <c r="E18" s="3">
        <v>4488</v>
      </c>
      <c r="F18" s="2">
        <f t="shared" si="0"/>
        <v>152</v>
      </c>
      <c r="G18" s="2">
        <v>3.1</v>
      </c>
      <c r="H18" s="2">
        <f t="shared" si="1"/>
        <v>471.2</v>
      </c>
      <c r="I18" s="2"/>
    </row>
    <row r="19" spans="1:9" ht="30.75" customHeight="1">
      <c r="A19" s="44"/>
      <c r="B19" s="44"/>
      <c r="C19" s="3" t="s">
        <v>57</v>
      </c>
      <c r="D19" s="3">
        <v>3601</v>
      </c>
      <c r="E19" s="3">
        <v>3805</v>
      </c>
      <c r="F19" s="2">
        <f t="shared" si="0"/>
        <v>204</v>
      </c>
      <c r="G19" s="2">
        <v>3.1</v>
      </c>
      <c r="H19" s="2">
        <f t="shared" si="1"/>
        <v>632.4</v>
      </c>
      <c r="I19" s="2"/>
    </row>
    <row r="20" spans="1:9" ht="30.75" customHeight="1">
      <c r="A20" s="44"/>
      <c r="B20" s="44"/>
      <c r="C20" s="3" t="s">
        <v>60</v>
      </c>
      <c r="D20" s="3">
        <v>205</v>
      </c>
      <c r="E20" s="3">
        <v>229</v>
      </c>
      <c r="F20" s="2">
        <f t="shared" si="0"/>
        <v>24</v>
      </c>
      <c r="G20" s="2">
        <v>3.1</v>
      </c>
      <c r="H20" s="2">
        <f t="shared" si="1"/>
        <v>74.4</v>
      </c>
      <c r="I20" s="2"/>
    </row>
    <row r="21" spans="1:9" ht="30.75" customHeight="1">
      <c r="A21" s="44"/>
      <c r="B21" s="45"/>
      <c r="C21" s="3" t="s">
        <v>61</v>
      </c>
      <c r="D21" s="3">
        <v>656</v>
      </c>
      <c r="E21" s="3">
        <v>685</v>
      </c>
      <c r="F21" s="2">
        <f t="shared" si="0"/>
        <v>29</v>
      </c>
      <c r="G21" s="2">
        <v>3.1</v>
      </c>
      <c r="H21" s="2">
        <f t="shared" si="1"/>
        <v>89.9</v>
      </c>
      <c r="I21" s="2"/>
    </row>
    <row r="22" spans="1:9" ht="30.75" customHeight="1">
      <c r="A22" s="45"/>
      <c r="B22" s="15" t="s">
        <v>33</v>
      </c>
      <c r="C22" s="15"/>
      <c r="D22" s="3"/>
      <c r="E22" s="3"/>
      <c r="F22" s="2">
        <f>F18+F19+F20+F21</f>
        <v>409</v>
      </c>
      <c r="G22" s="2">
        <v>3.1</v>
      </c>
      <c r="H22" s="2">
        <f t="shared" si="1"/>
        <v>1267.9</v>
      </c>
      <c r="I22" s="2"/>
    </row>
    <row r="23" spans="1:9" ht="30.75" customHeight="1">
      <c r="A23" s="15">
        <v>8</v>
      </c>
      <c r="B23" s="15" t="s">
        <v>70</v>
      </c>
      <c r="C23" s="15"/>
      <c r="D23" s="3">
        <v>215</v>
      </c>
      <c r="E23" s="3">
        <v>220</v>
      </c>
      <c r="F23" s="2">
        <f>E23-D23</f>
        <v>5</v>
      </c>
      <c r="G23" s="2">
        <v>3.1</v>
      </c>
      <c r="H23" s="2">
        <f>F23*G23</f>
        <v>15.5</v>
      </c>
      <c r="I23" s="2"/>
    </row>
    <row r="24" spans="1:9" ht="30.75" customHeight="1">
      <c r="A24" s="7" t="s">
        <v>9</v>
      </c>
      <c r="B24" s="7" t="s">
        <v>8</v>
      </c>
      <c r="C24" s="7"/>
      <c r="D24" s="2"/>
      <c r="E24" s="2"/>
      <c r="F24" s="2">
        <f>F5+F6+F9+F10+F11+F17+F22+F23</f>
        <v>1142</v>
      </c>
      <c r="G24" s="2"/>
      <c r="H24" s="2">
        <f>H5+H6+H9+H10+H11+H17+H22+H23</f>
        <v>3540.2000000000003</v>
      </c>
      <c r="I24" s="2"/>
    </row>
    <row r="25" spans="1:9" ht="14.25">
      <c r="A25" s="8" t="s">
        <v>76</v>
      </c>
      <c r="B25" s="8"/>
      <c r="C25" s="8"/>
      <c r="D25" s="8"/>
      <c r="E25" s="8"/>
      <c r="F25" s="8"/>
      <c r="G25" s="8"/>
      <c r="H25" s="8"/>
      <c r="I25" s="8"/>
    </row>
    <row r="27" spans="1:7" ht="14.25">
      <c r="A27" t="s">
        <v>141</v>
      </c>
      <c r="G27" t="s">
        <v>142</v>
      </c>
    </row>
  </sheetData>
  <sheetProtection/>
  <mergeCells count="16">
    <mergeCell ref="B18:B21"/>
    <mergeCell ref="A18:A22"/>
    <mergeCell ref="C3:C4"/>
    <mergeCell ref="A1:I1"/>
    <mergeCell ref="A2:I2"/>
    <mergeCell ref="A3:A4"/>
    <mergeCell ref="B3:B4"/>
    <mergeCell ref="D3:E3"/>
    <mergeCell ref="I3:I4"/>
    <mergeCell ref="H3:H4"/>
    <mergeCell ref="G3:G4"/>
    <mergeCell ref="B12:B15"/>
    <mergeCell ref="A12:A17"/>
    <mergeCell ref="B7:B8"/>
    <mergeCell ref="F3:F4"/>
    <mergeCell ref="A7:A9"/>
  </mergeCells>
  <printOptions horizontalCentered="1"/>
  <pageMargins left="0.4724409448818898" right="0.7480314960629921" top="1.2598425196850394" bottom="0.984251968503937" header="0.5118110236220472" footer="0.5118110236220472"/>
  <pageSetup horizontalDpi="300" verticalDpi="300" orientation="portrait" paperSize="9" scale="87" r:id="rId1"/>
  <headerFooter alignWithMargins="0">
    <oddHeader>&amp;C&amp;"宋体,加粗"&amp;20经营服务中心租点
月水费明细表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22" sqref="G22"/>
    </sheetView>
  </sheetViews>
  <sheetFormatPr defaultColWidth="9.00390625" defaultRowHeight="14.25"/>
  <cols>
    <col min="1" max="1" width="4.50390625" style="0" customWidth="1"/>
    <col min="7" max="7" width="11.25390625" style="0" customWidth="1"/>
    <col min="8" max="8" width="15.375" style="0" customWidth="1"/>
  </cols>
  <sheetData>
    <row r="1" spans="1:8" ht="27">
      <c r="A1" s="57"/>
      <c r="B1" s="57"/>
      <c r="C1" s="57"/>
      <c r="D1" s="57"/>
      <c r="E1" s="57"/>
      <c r="F1" s="57"/>
      <c r="G1" s="57"/>
      <c r="H1" s="57"/>
    </row>
    <row r="2" spans="1:8" ht="20.25">
      <c r="A2" s="49" t="s">
        <v>172</v>
      </c>
      <c r="B2" s="49"/>
      <c r="C2" s="49"/>
      <c r="D2" s="49"/>
      <c r="E2" s="49"/>
      <c r="F2" s="49"/>
      <c r="G2" s="49"/>
      <c r="H2" s="49"/>
    </row>
    <row r="3" spans="1:8" ht="14.25">
      <c r="A3" s="52" t="s">
        <v>0</v>
      </c>
      <c r="B3" s="52" t="s">
        <v>1</v>
      </c>
      <c r="C3" s="58" t="s">
        <v>2</v>
      </c>
      <c r="D3" s="59"/>
      <c r="E3" s="52" t="s">
        <v>3</v>
      </c>
      <c r="F3" s="46" t="s">
        <v>31</v>
      </c>
      <c r="G3" s="46" t="s">
        <v>32</v>
      </c>
      <c r="H3" s="52" t="s">
        <v>150</v>
      </c>
    </row>
    <row r="4" spans="1:8" ht="14.25">
      <c r="A4" s="53"/>
      <c r="B4" s="53"/>
      <c r="C4" s="2" t="s">
        <v>23</v>
      </c>
      <c r="D4" s="2" t="s">
        <v>24</v>
      </c>
      <c r="E4" s="53"/>
      <c r="F4" s="47"/>
      <c r="G4" s="47"/>
      <c r="H4" s="53"/>
    </row>
    <row r="5" spans="1:8" ht="27.75" customHeight="1">
      <c r="A5" s="2">
        <v>1</v>
      </c>
      <c r="B5" s="3" t="s">
        <v>45</v>
      </c>
      <c r="C5" s="2">
        <v>72270</v>
      </c>
      <c r="D5" s="2">
        <v>73350</v>
      </c>
      <c r="E5" s="2">
        <f aca="true" t="shared" si="0" ref="E5:E12">D5-C5</f>
        <v>1080</v>
      </c>
      <c r="F5" s="2">
        <v>0.54</v>
      </c>
      <c r="G5" s="2">
        <f>E5*F5</f>
        <v>583.2</v>
      </c>
      <c r="H5" s="2"/>
    </row>
    <row r="6" spans="1:8" ht="27.75" customHeight="1">
      <c r="A6" s="2">
        <v>2</v>
      </c>
      <c r="B6" s="3" t="s">
        <v>46</v>
      </c>
      <c r="C6" s="2">
        <v>80564</v>
      </c>
      <c r="D6" s="2">
        <v>81878</v>
      </c>
      <c r="E6" s="2">
        <f t="shared" si="0"/>
        <v>1314</v>
      </c>
      <c r="F6" s="2">
        <v>0.54</v>
      </c>
      <c r="G6" s="2">
        <f aca="true" t="shared" si="1" ref="G6:G21">E6*F6</f>
        <v>709.5600000000001</v>
      </c>
      <c r="H6" s="2"/>
    </row>
    <row r="7" spans="1:8" ht="27.75" customHeight="1">
      <c r="A7" s="2">
        <v>3</v>
      </c>
      <c r="B7" s="3" t="s">
        <v>47</v>
      </c>
      <c r="C7" s="2">
        <v>76460</v>
      </c>
      <c r="D7" s="2">
        <v>77359</v>
      </c>
      <c r="E7" s="2">
        <f t="shared" si="0"/>
        <v>899</v>
      </c>
      <c r="F7" s="2">
        <v>0.54</v>
      </c>
      <c r="G7" s="2">
        <f t="shared" si="1"/>
        <v>485.46000000000004</v>
      </c>
      <c r="H7" s="2"/>
    </row>
    <row r="8" spans="1:8" ht="27.75" customHeight="1">
      <c r="A8" s="43">
        <v>4</v>
      </c>
      <c r="B8" s="43" t="s">
        <v>48</v>
      </c>
      <c r="C8" s="13">
        <v>49075</v>
      </c>
      <c r="D8" s="13">
        <v>49768</v>
      </c>
      <c r="E8" s="13">
        <f t="shared" si="0"/>
        <v>693</v>
      </c>
      <c r="F8" s="2">
        <v>0.54</v>
      </c>
      <c r="G8" s="2">
        <f t="shared" si="1"/>
        <v>374.22</v>
      </c>
      <c r="H8" s="2"/>
    </row>
    <row r="9" spans="1:8" ht="27.75" customHeight="1">
      <c r="A9" s="45"/>
      <c r="B9" s="45"/>
      <c r="C9" s="13">
        <v>99706</v>
      </c>
      <c r="D9" s="13">
        <v>100329</v>
      </c>
      <c r="E9" s="13">
        <f t="shared" si="0"/>
        <v>623</v>
      </c>
      <c r="F9" s="2">
        <v>0.54</v>
      </c>
      <c r="G9" s="2">
        <f t="shared" si="1"/>
        <v>336.42</v>
      </c>
      <c r="H9" s="2"/>
    </row>
    <row r="10" spans="1:8" ht="27.75" customHeight="1">
      <c r="A10" s="14"/>
      <c r="B10" s="14" t="s">
        <v>134</v>
      </c>
      <c r="C10" s="13"/>
      <c r="D10" s="13"/>
      <c r="E10" s="13">
        <f>E8+E9</f>
        <v>1316</v>
      </c>
      <c r="F10" s="2">
        <v>0.54</v>
      </c>
      <c r="G10" s="2">
        <f>G8+G9</f>
        <v>710.6400000000001</v>
      </c>
      <c r="H10" s="2"/>
    </row>
    <row r="11" spans="1:8" ht="27.75" customHeight="1">
      <c r="A11" s="54">
        <v>5</v>
      </c>
      <c r="B11" s="54" t="s">
        <v>25</v>
      </c>
      <c r="C11" s="4">
        <v>49882</v>
      </c>
      <c r="D11" s="4">
        <v>50591</v>
      </c>
      <c r="E11" s="4">
        <f t="shared" si="0"/>
        <v>709</v>
      </c>
      <c r="F11" s="2">
        <v>0.54</v>
      </c>
      <c r="G11" s="2">
        <f t="shared" si="1"/>
        <v>382.86</v>
      </c>
      <c r="H11" s="2"/>
    </row>
    <row r="12" spans="1:8" ht="27.75" customHeight="1">
      <c r="A12" s="56"/>
      <c r="B12" s="55"/>
      <c r="C12" s="4">
        <v>20040</v>
      </c>
      <c r="D12" s="4">
        <v>20191</v>
      </c>
      <c r="E12" s="4">
        <f t="shared" si="0"/>
        <v>151</v>
      </c>
      <c r="F12" s="2">
        <v>0.54</v>
      </c>
      <c r="G12" s="2">
        <f t="shared" si="1"/>
        <v>81.54</v>
      </c>
      <c r="H12" s="2"/>
    </row>
    <row r="13" spans="1:8" ht="27.75" customHeight="1">
      <c r="A13" s="45"/>
      <c r="B13" s="17" t="s">
        <v>36</v>
      </c>
      <c r="C13" s="4"/>
      <c r="D13" s="4"/>
      <c r="E13" s="4">
        <f>E11+E12</f>
        <v>860</v>
      </c>
      <c r="F13" s="2">
        <v>0.54</v>
      </c>
      <c r="G13" s="2">
        <f t="shared" si="1"/>
        <v>464.40000000000003</v>
      </c>
      <c r="H13" s="2"/>
    </row>
    <row r="14" spans="1:8" ht="27.75" customHeight="1">
      <c r="A14" s="2">
        <v>6</v>
      </c>
      <c r="B14" s="3" t="s">
        <v>49</v>
      </c>
      <c r="C14" s="2">
        <v>52118</v>
      </c>
      <c r="D14" s="2">
        <v>52974</v>
      </c>
      <c r="E14" s="4">
        <f>D14-C14</f>
        <v>856</v>
      </c>
      <c r="F14" s="2">
        <v>0.54</v>
      </c>
      <c r="G14" s="2">
        <f t="shared" si="1"/>
        <v>462.24</v>
      </c>
      <c r="H14" s="2"/>
    </row>
    <row r="15" spans="1:8" ht="27.75" customHeight="1">
      <c r="A15" s="2">
        <v>7</v>
      </c>
      <c r="B15" s="3" t="s">
        <v>158</v>
      </c>
      <c r="C15" s="2">
        <v>44145</v>
      </c>
      <c r="D15" s="2">
        <v>44648</v>
      </c>
      <c r="E15" s="4">
        <f>D15-C15</f>
        <v>503</v>
      </c>
      <c r="F15" s="2">
        <v>0.54</v>
      </c>
      <c r="G15" s="2">
        <f t="shared" si="1"/>
        <v>271.62</v>
      </c>
      <c r="H15" s="2"/>
    </row>
    <row r="16" spans="1:8" ht="27.75" customHeight="1">
      <c r="A16" s="43">
        <v>8</v>
      </c>
      <c r="B16" s="33" t="s">
        <v>160</v>
      </c>
      <c r="C16" s="2">
        <v>8271</v>
      </c>
      <c r="D16" s="2">
        <v>8389</v>
      </c>
      <c r="E16" s="4">
        <f>(D16-C16)*40</f>
        <v>4720</v>
      </c>
      <c r="F16" s="2">
        <v>0.54</v>
      </c>
      <c r="G16" s="2">
        <f t="shared" si="1"/>
        <v>2548.8</v>
      </c>
      <c r="H16" s="2"/>
    </row>
    <row r="17" spans="1:8" ht="27.75" customHeight="1">
      <c r="A17" s="45"/>
      <c r="B17" s="33" t="s">
        <v>161</v>
      </c>
      <c r="C17" s="2">
        <v>5832</v>
      </c>
      <c r="D17" s="2">
        <v>5977</v>
      </c>
      <c r="E17" s="4">
        <f>(D17-C17)*40</f>
        <v>5800</v>
      </c>
      <c r="F17" s="2">
        <v>0.54</v>
      </c>
      <c r="G17" s="2">
        <f t="shared" si="1"/>
        <v>3132</v>
      </c>
      <c r="H17" s="2"/>
    </row>
    <row r="18" spans="1:8" ht="27.75" customHeight="1">
      <c r="A18" s="15">
        <v>9</v>
      </c>
      <c r="B18" s="63" t="s">
        <v>177</v>
      </c>
      <c r="C18" s="2">
        <v>0</v>
      </c>
      <c r="D18" s="2">
        <v>650</v>
      </c>
      <c r="E18" s="4">
        <f>(D18-C18)*30</f>
        <v>19500</v>
      </c>
      <c r="F18" s="2">
        <v>0.54</v>
      </c>
      <c r="G18" s="2">
        <f t="shared" si="1"/>
        <v>10530</v>
      </c>
      <c r="H18" s="2"/>
    </row>
    <row r="19" spans="1:8" ht="27.75" customHeight="1">
      <c r="A19" s="2"/>
      <c r="B19" s="3" t="s">
        <v>33</v>
      </c>
      <c r="C19" s="2"/>
      <c r="D19" s="2"/>
      <c r="E19" s="4"/>
      <c r="F19" s="2"/>
      <c r="G19" s="2">
        <f>G16+G17+G18</f>
        <v>16210.8</v>
      </c>
      <c r="H19" s="2"/>
    </row>
    <row r="20" spans="1:8" ht="27.75" customHeight="1">
      <c r="A20" s="2">
        <v>10</v>
      </c>
      <c r="B20" s="3" t="s">
        <v>35</v>
      </c>
      <c r="C20" s="2">
        <v>7177</v>
      </c>
      <c r="D20" s="2">
        <v>7262</v>
      </c>
      <c r="E20" s="4">
        <f>(D20-C20)*40</f>
        <v>3400</v>
      </c>
      <c r="F20" s="2">
        <v>0.54</v>
      </c>
      <c r="G20" s="2">
        <f t="shared" si="1"/>
        <v>1836.0000000000002</v>
      </c>
      <c r="H20" s="2"/>
    </row>
    <row r="21" spans="1:8" ht="27.75" customHeight="1">
      <c r="A21" s="29">
        <v>11</v>
      </c>
      <c r="B21" s="29" t="s">
        <v>147</v>
      </c>
      <c r="C21" s="2">
        <v>18555</v>
      </c>
      <c r="D21" s="2">
        <v>21968</v>
      </c>
      <c r="E21" s="4">
        <f>D21-C21</f>
        <v>3413</v>
      </c>
      <c r="F21" s="2">
        <v>0.54</v>
      </c>
      <c r="G21" s="2">
        <f t="shared" si="1"/>
        <v>1843.0200000000002</v>
      </c>
      <c r="H21" s="2"/>
    </row>
    <row r="22" spans="1:8" ht="27.75" customHeight="1">
      <c r="A22" s="7" t="s">
        <v>26</v>
      </c>
      <c r="B22" s="3" t="s">
        <v>8</v>
      </c>
      <c r="C22" s="2"/>
      <c r="D22" s="2"/>
      <c r="E22" s="2">
        <f>E5+E6+E7+E10+E13+E14+E15+E19+E20+E21</f>
        <v>13641</v>
      </c>
      <c r="F22" s="2"/>
      <c r="G22" s="2">
        <f>G5+G6+G7+G10+G13+G14+G15+G19+G20+G21</f>
        <v>23576.94</v>
      </c>
      <c r="H22" s="2"/>
    </row>
    <row r="24" spans="1:2" ht="14.25">
      <c r="A24" s="35" t="s">
        <v>167</v>
      </c>
      <c r="B24" s="36"/>
    </row>
    <row r="26" spans="1:6" ht="14.25">
      <c r="A26" t="s">
        <v>141</v>
      </c>
      <c r="F26" t="s">
        <v>142</v>
      </c>
    </row>
  </sheetData>
  <sheetProtection/>
  <mergeCells count="14">
    <mergeCell ref="A16:A17"/>
    <mergeCell ref="A1:H1"/>
    <mergeCell ref="A2:H2"/>
    <mergeCell ref="A3:A4"/>
    <mergeCell ref="B3:B4"/>
    <mergeCell ref="C3:D3"/>
    <mergeCell ref="E3:E4"/>
    <mergeCell ref="H3:H4"/>
    <mergeCell ref="F3:F4"/>
    <mergeCell ref="G3:G4"/>
    <mergeCell ref="B11:B12"/>
    <mergeCell ref="A11:A13"/>
    <mergeCell ref="B8:B9"/>
    <mergeCell ref="A8:A9"/>
  </mergeCells>
  <printOptions horizontalCentered="1"/>
  <pageMargins left="0.7480314960629921" right="0.7480314960629921" top="1.3385826771653544" bottom="0.984251968503937" header="0.8661417322834646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4">
      <selection activeCell="D27" sqref="D27"/>
    </sheetView>
  </sheetViews>
  <sheetFormatPr defaultColWidth="9.00390625" defaultRowHeight="14.25"/>
  <cols>
    <col min="1" max="1" width="5.125" style="0" customWidth="1"/>
    <col min="5" max="5" width="10.00390625" style="0" customWidth="1"/>
    <col min="7" max="7" width="11.125" style="0" customWidth="1"/>
    <col min="8" max="8" width="16.625" style="0" customWidth="1"/>
  </cols>
  <sheetData>
    <row r="1" spans="1:8" ht="6" customHeight="1">
      <c r="A1" s="57"/>
      <c r="B1" s="57"/>
      <c r="C1" s="57"/>
      <c r="D1" s="57"/>
      <c r="E1" s="57"/>
      <c r="F1" s="57"/>
      <c r="G1" s="57"/>
      <c r="H1" s="57"/>
    </row>
    <row r="2" spans="1:8" ht="24.75" customHeight="1">
      <c r="A2" s="49" t="s">
        <v>172</v>
      </c>
      <c r="B2" s="49"/>
      <c r="C2" s="49"/>
      <c r="D2" s="49"/>
      <c r="E2" s="49"/>
      <c r="F2" s="49"/>
      <c r="G2" s="49"/>
      <c r="H2" s="49"/>
    </row>
    <row r="3" spans="1:8" ht="22.5" customHeight="1">
      <c r="A3" s="52" t="s">
        <v>0</v>
      </c>
      <c r="B3" s="52" t="s">
        <v>1</v>
      </c>
      <c r="C3" s="58" t="s">
        <v>4</v>
      </c>
      <c r="D3" s="59"/>
      <c r="E3" s="52" t="s">
        <v>30</v>
      </c>
      <c r="F3" s="46" t="s">
        <v>31</v>
      </c>
      <c r="G3" s="46" t="s">
        <v>37</v>
      </c>
      <c r="H3" s="52" t="s">
        <v>150</v>
      </c>
    </row>
    <row r="4" spans="1:8" ht="22.5" customHeight="1">
      <c r="A4" s="53"/>
      <c r="B4" s="53"/>
      <c r="C4" s="2" t="s">
        <v>5</v>
      </c>
      <c r="D4" s="2" t="s">
        <v>6</v>
      </c>
      <c r="E4" s="53"/>
      <c r="F4" s="47"/>
      <c r="G4" s="47"/>
      <c r="H4" s="53"/>
    </row>
    <row r="5" spans="1:8" ht="22.5" customHeight="1">
      <c r="A5" s="43">
        <v>1</v>
      </c>
      <c r="B5" s="43" t="s">
        <v>45</v>
      </c>
      <c r="C5" s="2">
        <v>2224</v>
      </c>
      <c r="D5" s="2">
        <v>2254</v>
      </c>
      <c r="E5" s="2">
        <f>D5-C5</f>
        <v>30</v>
      </c>
      <c r="F5" s="2">
        <v>3.1</v>
      </c>
      <c r="G5" s="2">
        <f>E5*F5</f>
        <v>93</v>
      </c>
      <c r="H5" s="2"/>
    </row>
    <row r="6" spans="1:8" ht="22.5" customHeight="1">
      <c r="A6" s="44"/>
      <c r="B6" s="45"/>
      <c r="C6" s="2">
        <v>134</v>
      </c>
      <c r="D6" s="2">
        <v>154</v>
      </c>
      <c r="E6" s="2">
        <f>D6-C6</f>
        <v>20</v>
      </c>
      <c r="F6" s="2">
        <v>3.1</v>
      </c>
      <c r="G6" s="2">
        <f>E6*F6</f>
        <v>62</v>
      </c>
      <c r="H6" s="2"/>
    </row>
    <row r="7" spans="1:8" ht="22.5" customHeight="1">
      <c r="A7" s="45"/>
      <c r="B7" s="3" t="s">
        <v>134</v>
      </c>
      <c r="C7" s="2"/>
      <c r="D7" s="2"/>
      <c r="E7" s="2">
        <f>E5+E6</f>
        <v>50</v>
      </c>
      <c r="F7" s="2">
        <v>3.1</v>
      </c>
      <c r="G7" s="2">
        <f>G5+G6</f>
        <v>155</v>
      </c>
      <c r="H7" s="2"/>
    </row>
    <row r="8" spans="1:8" ht="22.5" customHeight="1">
      <c r="A8" s="43">
        <v>2</v>
      </c>
      <c r="B8" s="43" t="s">
        <v>46</v>
      </c>
      <c r="C8" s="2">
        <v>2479</v>
      </c>
      <c r="D8" s="2">
        <v>2499</v>
      </c>
      <c r="E8" s="2">
        <f aca="true" t="shared" si="0" ref="E8:E24">D8-C8</f>
        <v>20</v>
      </c>
      <c r="F8" s="2">
        <v>3.1</v>
      </c>
      <c r="G8" s="2">
        <f aca="true" t="shared" si="1" ref="G8:G24">E8*F8</f>
        <v>62</v>
      </c>
      <c r="H8" s="2"/>
    </row>
    <row r="9" spans="1:8" ht="22.5" customHeight="1">
      <c r="A9" s="44"/>
      <c r="B9" s="45"/>
      <c r="C9" s="2">
        <v>145</v>
      </c>
      <c r="D9" s="2">
        <v>155</v>
      </c>
      <c r="E9" s="2">
        <f t="shared" si="0"/>
        <v>10</v>
      </c>
      <c r="F9" s="2">
        <v>3.1</v>
      </c>
      <c r="G9" s="2">
        <f t="shared" si="1"/>
        <v>31</v>
      </c>
      <c r="H9" s="2"/>
    </row>
    <row r="10" spans="1:8" ht="22.5" customHeight="1">
      <c r="A10" s="45"/>
      <c r="B10" s="14" t="s">
        <v>134</v>
      </c>
      <c r="C10" s="2"/>
      <c r="D10" s="2"/>
      <c r="E10" s="2">
        <f>E8+E9</f>
        <v>30</v>
      </c>
      <c r="F10" s="2">
        <v>3.1</v>
      </c>
      <c r="G10" s="2">
        <f>G8+G9</f>
        <v>93</v>
      </c>
      <c r="H10" s="2"/>
    </row>
    <row r="11" spans="1:8" ht="22.5" customHeight="1">
      <c r="A11" s="43">
        <v>3</v>
      </c>
      <c r="B11" s="43" t="s">
        <v>47</v>
      </c>
      <c r="C11" s="2">
        <v>2027</v>
      </c>
      <c r="D11" s="2">
        <v>2057</v>
      </c>
      <c r="E11" s="2">
        <f t="shared" si="0"/>
        <v>30</v>
      </c>
      <c r="F11" s="2">
        <v>3.1</v>
      </c>
      <c r="G11" s="2">
        <f t="shared" si="1"/>
        <v>93</v>
      </c>
      <c r="H11" s="2"/>
    </row>
    <row r="12" spans="1:8" ht="22.5" customHeight="1">
      <c r="A12" s="44"/>
      <c r="B12" s="45"/>
      <c r="C12" s="2">
        <v>1343</v>
      </c>
      <c r="D12" s="2">
        <v>1359</v>
      </c>
      <c r="E12" s="2">
        <f t="shared" si="0"/>
        <v>16</v>
      </c>
      <c r="F12" s="2">
        <v>3.1</v>
      </c>
      <c r="G12" s="2">
        <f t="shared" si="1"/>
        <v>49.6</v>
      </c>
      <c r="H12" s="2"/>
    </row>
    <row r="13" spans="1:8" ht="22.5" customHeight="1">
      <c r="A13" s="45"/>
      <c r="B13" s="14" t="s">
        <v>134</v>
      </c>
      <c r="C13" s="2"/>
      <c r="D13" s="2"/>
      <c r="E13" s="2">
        <f>E11+E12</f>
        <v>46</v>
      </c>
      <c r="F13" s="2">
        <v>3.1</v>
      </c>
      <c r="G13" s="2">
        <f>G11+G12</f>
        <v>142.6</v>
      </c>
      <c r="H13" s="2"/>
    </row>
    <row r="14" spans="1:8" ht="22.5" customHeight="1">
      <c r="A14" s="43">
        <v>4</v>
      </c>
      <c r="B14" s="43" t="s">
        <v>50</v>
      </c>
      <c r="C14" s="2">
        <v>2150</v>
      </c>
      <c r="D14" s="2">
        <v>2170</v>
      </c>
      <c r="E14" s="2">
        <f t="shared" si="0"/>
        <v>20</v>
      </c>
      <c r="F14" s="2">
        <v>3.1</v>
      </c>
      <c r="G14" s="2">
        <f t="shared" si="1"/>
        <v>62</v>
      </c>
      <c r="H14" s="2"/>
    </row>
    <row r="15" spans="1:8" ht="22.5" customHeight="1">
      <c r="A15" s="44"/>
      <c r="B15" s="45"/>
      <c r="C15" s="2">
        <v>5491</v>
      </c>
      <c r="D15" s="2">
        <v>5551</v>
      </c>
      <c r="E15" s="2">
        <f t="shared" si="0"/>
        <v>60</v>
      </c>
      <c r="F15" s="2">
        <v>3.1</v>
      </c>
      <c r="G15" s="2">
        <f t="shared" si="1"/>
        <v>186</v>
      </c>
      <c r="H15" s="2"/>
    </row>
    <row r="16" spans="1:8" ht="22.5" customHeight="1">
      <c r="A16" s="45"/>
      <c r="B16" s="14" t="s">
        <v>36</v>
      </c>
      <c r="C16" s="2"/>
      <c r="D16" s="2"/>
      <c r="E16" s="2">
        <f>E14+E15</f>
        <v>80</v>
      </c>
      <c r="F16" s="2">
        <v>3.1</v>
      </c>
      <c r="G16" s="2">
        <f>G14+G15</f>
        <v>248</v>
      </c>
      <c r="H16" s="2"/>
    </row>
    <row r="17" spans="1:8" ht="22.5" customHeight="1">
      <c r="A17" s="54">
        <v>5</v>
      </c>
      <c r="B17" s="54" t="s">
        <v>7</v>
      </c>
      <c r="C17" s="2">
        <v>2481</v>
      </c>
      <c r="D17" s="2">
        <v>2506</v>
      </c>
      <c r="E17" s="2">
        <f t="shared" si="0"/>
        <v>25</v>
      </c>
      <c r="F17" s="2">
        <v>3.1</v>
      </c>
      <c r="G17" s="2">
        <f t="shared" si="1"/>
        <v>77.5</v>
      </c>
      <c r="H17" s="2"/>
    </row>
    <row r="18" spans="1:8" ht="22.5" customHeight="1">
      <c r="A18" s="56"/>
      <c r="B18" s="55"/>
      <c r="C18" s="2">
        <v>460</v>
      </c>
      <c r="D18" s="2">
        <v>480</v>
      </c>
      <c r="E18" s="2">
        <f t="shared" si="0"/>
        <v>20</v>
      </c>
      <c r="F18" s="2">
        <v>3.1</v>
      </c>
      <c r="G18" s="2">
        <f t="shared" si="1"/>
        <v>62</v>
      </c>
      <c r="H18" s="2"/>
    </row>
    <row r="19" spans="1:8" ht="22.5" customHeight="1">
      <c r="A19" s="45"/>
      <c r="B19" s="28" t="s">
        <v>134</v>
      </c>
      <c r="C19" s="2"/>
      <c r="D19" s="2"/>
      <c r="E19" s="2">
        <f>E17+E18</f>
        <v>45</v>
      </c>
      <c r="F19" s="2">
        <v>3.1</v>
      </c>
      <c r="G19" s="2">
        <f>G17+G18</f>
        <v>139.5</v>
      </c>
      <c r="H19" s="2"/>
    </row>
    <row r="20" spans="1:8" ht="22.5" customHeight="1">
      <c r="A20" s="43">
        <v>6</v>
      </c>
      <c r="B20" s="43" t="s">
        <v>146</v>
      </c>
      <c r="C20" s="2">
        <v>3049</v>
      </c>
      <c r="D20" s="2">
        <v>3079</v>
      </c>
      <c r="E20" s="2">
        <f t="shared" si="0"/>
        <v>30</v>
      </c>
      <c r="F20" s="2">
        <v>3.1</v>
      </c>
      <c r="G20" s="2">
        <f t="shared" si="1"/>
        <v>93</v>
      </c>
      <c r="H20" s="2"/>
    </row>
    <row r="21" spans="1:8" ht="22.5" customHeight="1">
      <c r="A21" s="44"/>
      <c r="B21" s="45"/>
      <c r="C21" s="2">
        <v>106</v>
      </c>
      <c r="D21" s="2">
        <v>116</v>
      </c>
      <c r="E21" s="2">
        <f t="shared" si="0"/>
        <v>10</v>
      </c>
      <c r="F21" s="2">
        <v>3.1</v>
      </c>
      <c r="G21" s="2">
        <f t="shared" si="1"/>
        <v>31</v>
      </c>
      <c r="H21" s="2"/>
    </row>
    <row r="22" spans="1:8" ht="22.5" customHeight="1">
      <c r="A22" s="45"/>
      <c r="B22" s="3" t="s">
        <v>134</v>
      </c>
      <c r="C22" s="2"/>
      <c r="D22" s="2"/>
      <c r="E22" s="2">
        <f>E20+E21</f>
        <v>40</v>
      </c>
      <c r="F22" s="2">
        <v>3.1</v>
      </c>
      <c r="G22" s="2">
        <f>G20+G21</f>
        <v>124</v>
      </c>
      <c r="H22" s="2"/>
    </row>
    <row r="23" spans="1:8" ht="22.5" customHeight="1">
      <c r="A23" s="43">
        <v>7</v>
      </c>
      <c r="B23" s="43" t="s">
        <v>158</v>
      </c>
      <c r="C23" s="2">
        <v>4297</v>
      </c>
      <c r="D23" s="2">
        <v>4312</v>
      </c>
      <c r="E23" s="2">
        <f t="shared" si="0"/>
        <v>15</v>
      </c>
      <c r="F23" s="2">
        <v>3.1</v>
      </c>
      <c r="G23" s="2">
        <f t="shared" si="1"/>
        <v>46.5</v>
      </c>
      <c r="H23" s="2"/>
    </row>
    <row r="24" spans="1:8" ht="22.5" customHeight="1">
      <c r="A24" s="44"/>
      <c r="B24" s="45"/>
      <c r="C24" s="2">
        <v>140</v>
      </c>
      <c r="D24" s="2">
        <v>150</v>
      </c>
      <c r="E24" s="2">
        <f t="shared" si="0"/>
        <v>10</v>
      </c>
      <c r="F24" s="2">
        <v>3.1</v>
      </c>
      <c r="G24" s="2">
        <f t="shared" si="1"/>
        <v>31</v>
      </c>
      <c r="H24" s="2"/>
    </row>
    <row r="25" spans="1:8" ht="22.5" customHeight="1">
      <c r="A25" s="45"/>
      <c r="B25" s="5" t="s">
        <v>134</v>
      </c>
      <c r="C25" s="6"/>
      <c r="D25" s="6"/>
      <c r="E25" s="2">
        <f>E23+E24</f>
        <v>25</v>
      </c>
      <c r="F25" s="2">
        <v>3.1</v>
      </c>
      <c r="G25" s="2">
        <f>G23+G24</f>
        <v>77.5</v>
      </c>
      <c r="H25" s="2"/>
    </row>
    <row r="26" spans="1:8" ht="22.5" customHeight="1">
      <c r="A26" s="3">
        <v>8</v>
      </c>
      <c r="B26" s="34" t="s">
        <v>159</v>
      </c>
      <c r="C26" s="37">
        <v>95282</v>
      </c>
      <c r="D26" s="37">
        <v>95486</v>
      </c>
      <c r="E26" s="2">
        <f>D26-C26</f>
        <v>204</v>
      </c>
      <c r="F26" s="2">
        <v>3.1</v>
      </c>
      <c r="G26" s="2">
        <f>E26*F26</f>
        <v>632.4</v>
      </c>
      <c r="H26" s="2"/>
    </row>
    <row r="27" spans="1:8" ht="22.5" customHeight="1">
      <c r="A27" s="60" t="s">
        <v>9</v>
      </c>
      <c r="B27" s="61"/>
      <c r="C27" s="2"/>
      <c r="D27" s="2"/>
      <c r="E27" s="2">
        <f>E7+E10+E13+E16+E19+E22+E25+E26</f>
        <v>520</v>
      </c>
      <c r="F27" s="2"/>
      <c r="G27" s="2">
        <f>G7+G10+G13+G16+G19+G22+G25+G26</f>
        <v>1612</v>
      </c>
      <c r="H27" s="2"/>
    </row>
    <row r="29" spans="1:7" ht="14.25">
      <c r="A29" t="s">
        <v>141</v>
      </c>
      <c r="G29" t="s">
        <v>142</v>
      </c>
    </row>
  </sheetData>
  <sheetProtection/>
  <mergeCells count="24">
    <mergeCell ref="F3:F4"/>
    <mergeCell ref="B5:B6"/>
    <mergeCell ref="B11:B12"/>
    <mergeCell ref="A5:A7"/>
    <mergeCell ref="A11:A13"/>
    <mergeCell ref="B8:B9"/>
    <mergeCell ref="A8:A10"/>
    <mergeCell ref="G3:G4"/>
    <mergeCell ref="B14:B15"/>
    <mergeCell ref="A14:A16"/>
    <mergeCell ref="A1:H1"/>
    <mergeCell ref="A2:H2"/>
    <mergeCell ref="A3:A4"/>
    <mergeCell ref="B3:B4"/>
    <mergeCell ref="C3:D3"/>
    <mergeCell ref="H3:H4"/>
    <mergeCell ref="E3:E4"/>
    <mergeCell ref="A27:B27"/>
    <mergeCell ref="A23:A25"/>
    <mergeCell ref="B17:B18"/>
    <mergeCell ref="B20:B21"/>
    <mergeCell ref="B23:B24"/>
    <mergeCell ref="A17:A19"/>
    <mergeCell ref="A20:A22"/>
  </mergeCells>
  <printOptions horizontalCentered="1"/>
  <pageMargins left="0.7480314960629921" right="0.7480314960629921" top="1.3385826771653544" bottom="0.984251968503937" header="0.8661417322834646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0">
      <selection activeCell="J14" sqref="J14"/>
    </sheetView>
  </sheetViews>
  <sheetFormatPr defaultColWidth="9.00390625" defaultRowHeight="14.25"/>
  <cols>
    <col min="1" max="1" width="4.625" style="0" customWidth="1"/>
    <col min="2" max="2" width="12.50390625" style="0" customWidth="1"/>
    <col min="3" max="3" width="5.875" style="0" customWidth="1"/>
    <col min="4" max="4" width="8.25390625" style="0" customWidth="1"/>
    <col min="5" max="5" width="7.875" style="0" customWidth="1"/>
    <col min="6" max="6" width="8.50390625" style="0" customWidth="1"/>
    <col min="7" max="7" width="8.25390625" style="0" customWidth="1"/>
    <col min="8" max="8" width="9.875" style="0" customWidth="1"/>
    <col min="9" max="9" width="13.875" style="0" customWidth="1"/>
  </cols>
  <sheetData>
    <row r="1" spans="1:9" ht="27">
      <c r="A1" s="57"/>
      <c r="B1" s="57"/>
      <c r="C1" s="57"/>
      <c r="D1" s="57"/>
      <c r="E1" s="57"/>
      <c r="F1" s="57"/>
      <c r="G1" s="57"/>
      <c r="H1" s="57"/>
      <c r="I1" s="57"/>
    </row>
    <row r="2" spans="1:9" ht="20.25">
      <c r="A2" s="49" t="s">
        <v>173</v>
      </c>
      <c r="B2" s="49"/>
      <c r="C2" s="49"/>
      <c r="D2" s="49"/>
      <c r="E2" s="49"/>
      <c r="F2" s="49"/>
      <c r="G2" s="49"/>
      <c r="H2" s="49"/>
      <c r="I2" s="49"/>
    </row>
    <row r="3" spans="1:9" ht="14.25">
      <c r="A3" s="52" t="s">
        <v>0</v>
      </c>
      <c r="B3" s="52" t="s">
        <v>1</v>
      </c>
      <c r="C3" s="52" t="s">
        <v>72</v>
      </c>
      <c r="D3" s="58" t="s">
        <v>2</v>
      </c>
      <c r="E3" s="59"/>
      <c r="F3" s="52" t="s">
        <v>3</v>
      </c>
      <c r="G3" s="46" t="s">
        <v>31</v>
      </c>
      <c r="H3" s="46" t="s">
        <v>32</v>
      </c>
      <c r="I3" s="52" t="s">
        <v>150</v>
      </c>
    </row>
    <row r="4" spans="1:9" ht="14.25">
      <c r="A4" s="53"/>
      <c r="B4" s="53"/>
      <c r="C4" s="53"/>
      <c r="D4" s="2" t="s">
        <v>23</v>
      </c>
      <c r="E4" s="2" t="s">
        <v>24</v>
      </c>
      <c r="F4" s="53"/>
      <c r="G4" s="47"/>
      <c r="H4" s="47"/>
      <c r="I4" s="53"/>
    </row>
    <row r="5" spans="1:9" ht="28.5" customHeight="1">
      <c r="A5" s="1">
        <v>1</v>
      </c>
      <c r="B5" s="43" t="s">
        <v>154</v>
      </c>
      <c r="C5" s="3"/>
      <c r="D5" s="2">
        <v>50128</v>
      </c>
      <c r="E5" s="2">
        <v>50768</v>
      </c>
      <c r="F5" s="2">
        <f>E5-D5</f>
        <v>640</v>
      </c>
      <c r="G5" s="2">
        <v>0.54</v>
      </c>
      <c r="H5" s="2">
        <f>F5*G5</f>
        <v>345.6</v>
      </c>
      <c r="I5" s="2"/>
    </row>
    <row r="6" spans="1:9" ht="28.5" customHeight="1">
      <c r="A6" s="43">
        <v>2</v>
      </c>
      <c r="B6" s="45"/>
      <c r="C6" s="3"/>
      <c r="D6" s="2">
        <v>47128</v>
      </c>
      <c r="E6" s="2">
        <v>48184</v>
      </c>
      <c r="F6" s="2">
        <f>E6-D6</f>
        <v>1056</v>
      </c>
      <c r="G6" s="2">
        <v>0.54</v>
      </c>
      <c r="H6" s="2">
        <f aca="true" t="shared" si="0" ref="H6:H19">F6*G6</f>
        <v>570.24</v>
      </c>
      <c r="I6" s="2"/>
    </row>
    <row r="7" spans="1:9" ht="28.5" customHeight="1">
      <c r="A7" s="45"/>
      <c r="B7" s="14" t="s">
        <v>36</v>
      </c>
      <c r="C7" s="3"/>
      <c r="D7" s="16"/>
      <c r="E7" s="16"/>
      <c r="F7" s="16">
        <f>F5+F6</f>
        <v>1696</v>
      </c>
      <c r="G7" s="2">
        <v>0.54</v>
      </c>
      <c r="H7" s="2">
        <f t="shared" si="0"/>
        <v>915.84</v>
      </c>
      <c r="I7" s="2"/>
    </row>
    <row r="8" spans="1:9" ht="28.5" customHeight="1">
      <c r="A8" s="13">
        <v>3</v>
      </c>
      <c r="B8" s="13" t="s">
        <v>39</v>
      </c>
      <c r="C8" s="3"/>
      <c r="D8" s="13">
        <v>100954</v>
      </c>
      <c r="E8" s="13">
        <v>102353</v>
      </c>
      <c r="F8" s="16">
        <f>E8-D8</f>
        <v>1399</v>
      </c>
      <c r="G8" s="2">
        <v>0.54</v>
      </c>
      <c r="H8" s="2">
        <f t="shared" si="0"/>
        <v>755.46</v>
      </c>
      <c r="I8" s="2"/>
    </row>
    <row r="9" spans="1:9" ht="28.5" customHeight="1">
      <c r="A9" s="2">
        <v>4</v>
      </c>
      <c r="B9" s="3" t="s">
        <v>155</v>
      </c>
      <c r="C9" s="3"/>
      <c r="D9" s="2">
        <v>7521</v>
      </c>
      <c r="E9" s="2">
        <v>7958</v>
      </c>
      <c r="F9" s="2">
        <f aca="true" t="shared" si="1" ref="F9:F15">E9-D9</f>
        <v>437</v>
      </c>
      <c r="G9" s="2">
        <v>0.54</v>
      </c>
      <c r="H9" s="2">
        <f t="shared" si="0"/>
        <v>235.98000000000002</v>
      </c>
      <c r="I9" s="2"/>
    </row>
    <row r="10" spans="1:9" ht="28.5" customHeight="1">
      <c r="A10" s="43">
        <v>5</v>
      </c>
      <c r="B10" s="43" t="s">
        <v>20</v>
      </c>
      <c r="C10" s="3"/>
      <c r="D10" s="2">
        <v>42217</v>
      </c>
      <c r="E10" s="2">
        <v>42774</v>
      </c>
      <c r="F10" s="2">
        <f t="shared" si="1"/>
        <v>557</v>
      </c>
      <c r="G10" s="2">
        <v>0.54</v>
      </c>
      <c r="H10" s="2">
        <f t="shared" si="0"/>
        <v>300.78000000000003</v>
      </c>
      <c r="I10" s="2"/>
    </row>
    <row r="11" spans="1:9" ht="28.5" customHeight="1">
      <c r="A11" s="44"/>
      <c r="B11" s="45"/>
      <c r="C11" s="3" t="s">
        <v>69</v>
      </c>
      <c r="D11" s="2">
        <v>2158</v>
      </c>
      <c r="E11" s="2">
        <v>2201</v>
      </c>
      <c r="F11" s="2">
        <f>(E11-D11)*30</f>
        <v>1290</v>
      </c>
      <c r="G11" s="2">
        <v>0.54</v>
      </c>
      <c r="H11" s="2">
        <f t="shared" si="0"/>
        <v>696.6</v>
      </c>
      <c r="I11" s="2"/>
    </row>
    <row r="12" spans="1:9" ht="28.5" customHeight="1">
      <c r="A12" s="45"/>
      <c r="B12" s="15" t="s">
        <v>36</v>
      </c>
      <c r="C12" s="3"/>
      <c r="D12" s="2"/>
      <c r="E12" s="2"/>
      <c r="F12" s="2">
        <f>F10+F11</f>
        <v>1847</v>
      </c>
      <c r="G12" s="2">
        <v>0.54</v>
      </c>
      <c r="H12" s="2">
        <f t="shared" si="0"/>
        <v>997.3800000000001</v>
      </c>
      <c r="I12" s="2"/>
    </row>
    <row r="13" spans="1:9" ht="28.5" customHeight="1">
      <c r="A13" s="1">
        <v>6</v>
      </c>
      <c r="B13" s="3" t="s">
        <v>40</v>
      </c>
      <c r="C13" s="3"/>
      <c r="D13" s="2">
        <v>86908</v>
      </c>
      <c r="E13" s="2">
        <v>87519</v>
      </c>
      <c r="F13" s="2">
        <f t="shared" si="1"/>
        <v>611</v>
      </c>
      <c r="G13" s="2">
        <v>0.54</v>
      </c>
      <c r="H13" s="2">
        <f t="shared" si="0"/>
        <v>329.94</v>
      </c>
      <c r="I13" s="2"/>
    </row>
    <row r="14" spans="1:9" ht="28.5" customHeight="1">
      <c r="A14" s="1">
        <v>7</v>
      </c>
      <c r="B14" s="3" t="s">
        <v>164</v>
      </c>
      <c r="C14" s="3"/>
      <c r="D14" s="2">
        <v>17166</v>
      </c>
      <c r="E14" s="2">
        <v>18916</v>
      </c>
      <c r="F14" s="2">
        <f t="shared" si="1"/>
        <v>1750</v>
      </c>
      <c r="G14" s="2">
        <v>0.54</v>
      </c>
      <c r="H14" s="2">
        <f t="shared" si="0"/>
        <v>945.0000000000001</v>
      </c>
      <c r="I14" s="2"/>
    </row>
    <row r="15" spans="1:9" ht="28.5" customHeight="1">
      <c r="A15" s="13">
        <v>8</v>
      </c>
      <c r="B15" s="13" t="s">
        <v>41</v>
      </c>
      <c r="C15" s="3"/>
      <c r="D15" s="16">
        <v>13056</v>
      </c>
      <c r="E15" s="16">
        <v>13790</v>
      </c>
      <c r="F15" s="16">
        <f t="shared" si="1"/>
        <v>734</v>
      </c>
      <c r="G15" s="2">
        <v>0.54</v>
      </c>
      <c r="H15" s="2">
        <f t="shared" si="0"/>
        <v>396.36</v>
      </c>
      <c r="I15" s="2"/>
    </row>
    <row r="16" spans="1:9" ht="28.5" customHeight="1">
      <c r="A16" s="2">
        <v>9</v>
      </c>
      <c r="B16" s="7" t="s">
        <v>42</v>
      </c>
      <c r="C16" s="7"/>
      <c r="D16" s="2">
        <v>25353</v>
      </c>
      <c r="E16" s="2">
        <v>25440</v>
      </c>
      <c r="F16" s="2">
        <f>E16-D16</f>
        <v>87</v>
      </c>
      <c r="G16" s="2">
        <v>0.54</v>
      </c>
      <c r="H16" s="2">
        <f t="shared" si="0"/>
        <v>46.980000000000004</v>
      </c>
      <c r="I16" s="2"/>
    </row>
    <row r="17" spans="1:9" ht="28.5" customHeight="1">
      <c r="A17" s="1">
        <v>10</v>
      </c>
      <c r="B17" s="3" t="s">
        <v>43</v>
      </c>
      <c r="C17" s="7"/>
      <c r="D17" s="2">
        <v>47020</v>
      </c>
      <c r="E17" s="2">
        <v>47712</v>
      </c>
      <c r="F17" s="2">
        <f>E17-D17</f>
        <v>692</v>
      </c>
      <c r="G17" s="2">
        <v>0.54</v>
      </c>
      <c r="H17" s="2">
        <f t="shared" si="0"/>
        <v>373.68</v>
      </c>
      <c r="I17" s="2"/>
    </row>
    <row r="18" spans="1:9" ht="28.5" customHeight="1">
      <c r="A18" s="1">
        <v>11</v>
      </c>
      <c r="B18" s="9" t="s">
        <v>44</v>
      </c>
      <c r="C18" s="9"/>
      <c r="D18" s="2">
        <v>70387</v>
      </c>
      <c r="E18" s="2">
        <v>73122</v>
      </c>
      <c r="F18" s="2">
        <f>E18-D18</f>
        <v>2735</v>
      </c>
      <c r="G18" s="2">
        <v>0.54</v>
      </c>
      <c r="H18" s="2">
        <f t="shared" si="0"/>
        <v>1476.9</v>
      </c>
      <c r="I18" s="2"/>
    </row>
    <row r="19" spans="1:9" ht="28.5" customHeight="1">
      <c r="A19" s="1">
        <v>12</v>
      </c>
      <c r="B19" s="7" t="s">
        <v>27</v>
      </c>
      <c r="C19" s="7"/>
      <c r="D19" s="2">
        <v>125976</v>
      </c>
      <c r="E19" s="2">
        <v>127560</v>
      </c>
      <c r="F19" s="2">
        <f>E19-D19</f>
        <v>1584</v>
      </c>
      <c r="G19" s="2">
        <v>0.54</v>
      </c>
      <c r="H19" s="2">
        <f t="shared" si="0"/>
        <v>855.36</v>
      </c>
      <c r="I19" s="7"/>
    </row>
    <row r="20" spans="1:9" ht="28.5" customHeight="1">
      <c r="A20" s="7"/>
      <c r="B20" s="7" t="s">
        <v>26</v>
      </c>
      <c r="C20" s="7"/>
      <c r="D20" s="7"/>
      <c r="E20" s="7"/>
      <c r="F20" s="2">
        <f>F7+F8+F9+F12+F13+F14+F15+F16+F17+F18+F19</f>
        <v>13572</v>
      </c>
      <c r="G20" s="2"/>
      <c r="H20" s="2">
        <f>H7+H8+H9+H12+H13+H14+H15+H16+H17+H18+H19</f>
        <v>7328.88</v>
      </c>
      <c r="I20" s="2"/>
    </row>
    <row r="21" ht="14.25">
      <c r="F21" s="10"/>
    </row>
    <row r="22" spans="2:3" ht="14.25">
      <c r="B22" s="11"/>
      <c r="C22" s="11"/>
    </row>
    <row r="23" spans="2:8" ht="14.25">
      <c r="B23" s="26" t="s">
        <v>141</v>
      </c>
      <c r="H23" t="s">
        <v>142</v>
      </c>
    </row>
  </sheetData>
  <sheetProtection/>
  <mergeCells count="14">
    <mergeCell ref="A1:I1"/>
    <mergeCell ref="A2:I2"/>
    <mergeCell ref="A3:A4"/>
    <mergeCell ref="B3:B4"/>
    <mergeCell ref="D3:E3"/>
    <mergeCell ref="F3:F4"/>
    <mergeCell ref="I3:I4"/>
    <mergeCell ref="B5:B6"/>
    <mergeCell ref="G3:G4"/>
    <mergeCell ref="H3:H4"/>
    <mergeCell ref="A10:A12"/>
    <mergeCell ref="A6:A7"/>
    <mergeCell ref="B10:B11"/>
    <mergeCell ref="C3:C4"/>
  </mergeCells>
  <printOptions horizontalCentered="1"/>
  <pageMargins left="0.7480314960629921" right="0.7480314960629921" top="1.26" bottom="0.984251968503937" header="0.63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4">
      <selection activeCell="E25" sqref="E25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6.00390625" style="0" customWidth="1"/>
    <col min="4" max="5" width="8.75390625" style="0" customWidth="1"/>
    <col min="6" max="6" width="11.00390625" style="0" customWidth="1"/>
    <col min="8" max="8" width="10.625" style="0" customWidth="1"/>
    <col min="9" max="9" width="10.875" style="0" customWidth="1"/>
  </cols>
  <sheetData>
    <row r="1" spans="1:9" ht="27">
      <c r="A1" s="57"/>
      <c r="B1" s="57"/>
      <c r="C1" s="57"/>
      <c r="D1" s="57"/>
      <c r="E1" s="57"/>
      <c r="F1" s="57"/>
      <c r="G1" s="57"/>
      <c r="H1" s="57"/>
      <c r="I1" s="57"/>
    </row>
    <row r="2" spans="1:9" ht="20.25">
      <c r="A2" s="49" t="s">
        <v>173</v>
      </c>
      <c r="B2" s="49"/>
      <c r="C2" s="49"/>
      <c r="D2" s="49"/>
      <c r="E2" s="49"/>
      <c r="F2" s="49"/>
      <c r="G2" s="49"/>
      <c r="H2" s="49"/>
      <c r="I2" s="49"/>
    </row>
    <row r="3" spans="1:9" ht="14.25">
      <c r="A3" s="52" t="s">
        <v>0</v>
      </c>
      <c r="B3" s="52" t="s">
        <v>1</v>
      </c>
      <c r="C3" s="23"/>
      <c r="D3" s="58" t="s">
        <v>4</v>
      </c>
      <c r="E3" s="59"/>
      <c r="F3" s="46" t="s">
        <v>30</v>
      </c>
      <c r="G3" s="46" t="s">
        <v>31</v>
      </c>
      <c r="H3" s="46" t="s">
        <v>38</v>
      </c>
      <c r="I3" s="52" t="s">
        <v>150</v>
      </c>
    </row>
    <row r="4" spans="1:9" ht="14.25">
      <c r="A4" s="53"/>
      <c r="B4" s="53"/>
      <c r="C4" s="1"/>
      <c r="D4" s="2" t="s">
        <v>12</v>
      </c>
      <c r="E4" s="2" t="s">
        <v>13</v>
      </c>
      <c r="F4" s="47"/>
      <c r="G4" s="47"/>
      <c r="H4" s="47"/>
      <c r="I4" s="53"/>
    </row>
    <row r="5" spans="1:9" ht="24.75" customHeight="1">
      <c r="A5" s="43">
        <v>1</v>
      </c>
      <c r="B5" s="43" t="s">
        <v>154</v>
      </c>
      <c r="C5" s="3" t="s">
        <v>56</v>
      </c>
      <c r="D5" s="2">
        <v>2145</v>
      </c>
      <c r="E5" s="2">
        <v>2185</v>
      </c>
      <c r="F5" s="2">
        <f>E5-D5</f>
        <v>40</v>
      </c>
      <c r="G5" s="2">
        <v>3.1</v>
      </c>
      <c r="H5" s="2">
        <f>F5*G5</f>
        <v>124</v>
      </c>
      <c r="I5" s="2"/>
    </row>
    <row r="6" spans="1:9" ht="24.75" customHeight="1">
      <c r="A6" s="45"/>
      <c r="B6" s="45"/>
      <c r="C6" s="3" t="s">
        <v>57</v>
      </c>
      <c r="D6" s="2"/>
      <c r="E6" s="2"/>
      <c r="F6" s="2"/>
      <c r="G6" s="2"/>
      <c r="H6" s="2"/>
      <c r="I6" s="2"/>
    </row>
    <row r="7" spans="1:9" ht="24.75" customHeight="1">
      <c r="A7" s="43">
        <v>2</v>
      </c>
      <c r="B7" s="43" t="s">
        <v>39</v>
      </c>
      <c r="C7" s="3" t="s">
        <v>56</v>
      </c>
      <c r="D7" s="2">
        <v>1154</v>
      </c>
      <c r="E7" s="2">
        <v>1188</v>
      </c>
      <c r="F7" s="2">
        <f aca="true" t="shared" si="0" ref="F7:F24">E7-D7</f>
        <v>34</v>
      </c>
      <c r="G7" s="2">
        <v>3.1</v>
      </c>
      <c r="H7" s="2">
        <f aca="true" t="shared" si="1" ref="H7:H24">F7*G7</f>
        <v>105.4</v>
      </c>
      <c r="I7" s="2"/>
    </row>
    <row r="8" spans="1:9" ht="22.5" customHeight="1">
      <c r="A8" s="45"/>
      <c r="B8" s="45"/>
      <c r="C8" s="3" t="s">
        <v>57</v>
      </c>
      <c r="D8" s="2">
        <v>4043</v>
      </c>
      <c r="E8" s="2">
        <v>4083</v>
      </c>
      <c r="F8" s="2">
        <f t="shared" si="0"/>
        <v>40</v>
      </c>
      <c r="G8" s="2">
        <v>3.1</v>
      </c>
      <c r="H8" s="2">
        <f t="shared" si="1"/>
        <v>124</v>
      </c>
      <c r="I8" s="2"/>
    </row>
    <row r="9" spans="1:9" ht="23.25" customHeight="1">
      <c r="A9" s="43">
        <v>3</v>
      </c>
      <c r="B9" s="43" t="s">
        <v>156</v>
      </c>
      <c r="C9" s="3" t="s">
        <v>56</v>
      </c>
      <c r="D9" s="2">
        <v>2038</v>
      </c>
      <c r="E9" s="2">
        <v>2068</v>
      </c>
      <c r="F9" s="2">
        <f t="shared" si="0"/>
        <v>30</v>
      </c>
      <c r="G9" s="2">
        <v>3.1</v>
      </c>
      <c r="H9" s="2">
        <f t="shared" si="1"/>
        <v>93</v>
      </c>
      <c r="I9" s="2"/>
    </row>
    <row r="10" spans="1:9" ht="24" customHeight="1">
      <c r="A10" s="45"/>
      <c r="B10" s="45"/>
      <c r="C10" s="3" t="s">
        <v>57</v>
      </c>
      <c r="D10" s="2">
        <v>47</v>
      </c>
      <c r="E10" s="2">
        <v>49</v>
      </c>
      <c r="F10" s="2">
        <f t="shared" si="0"/>
        <v>2</v>
      </c>
      <c r="G10" s="2">
        <v>3.1</v>
      </c>
      <c r="H10" s="2">
        <f t="shared" si="1"/>
        <v>6.2</v>
      </c>
      <c r="I10" s="2"/>
    </row>
    <row r="11" spans="1:9" ht="28.5" customHeight="1">
      <c r="A11" s="43">
        <v>4</v>
      </c>
      <c r="B11" s="43" t="s">
        <v>20</v>
      </c>
      <c r="C11" s="3" t="s">
        <v>56</v>
      </c>
      <c r="D11" s="2">
        <v>3891</v>
      </c>
      <c r="E11" s="2">
        <v>3952</v>
      </c>
      <c r="F11" s="2">
        <f t="shared" si="0"/>
        <v>61</v>
      </c>
      <c r="G11" s="2">
        <v>3.1</v>
      </c>
      <c r="H11" s="2">
        <f t="shared" si="1"/>
        <v>189.1</v>
      </c>
      <c r="I11" s="2"/>
    </row>
    <row r="12" spans="1:9" ht="24" customHeight="1">
      <c r="A12" s="45"/>
      <c r="B12" s="45"/>
      <c r="C12" s="3" t="s">
        <v>57</v>
      </c>
      <c r="D12" s="2">
        <v>448</v>
      </c>
      <c r="E12" s="2">
        <v>481</v>
      </c>
      <c r="F12" s="2">
        <f t="shared" si="0"/>
        <v>33</v>
      </c>
      <c r="G12" s="2">
        <v>3.1</v>
      </c>
      <c r="H12" s="2">
        <f t="shared" si="1"/>
        <v>102.3</v>
      </c>
      <c r="I12" s="2"/>
    </row>
    <row r="13" spans="1:9" ht="26.25" customHeight="1">
      <c r="A13" s="43">
        <v>5</v>
      </c>
      <c r="B13" s="43" t="s">
        <v>51</v>
      </c>
      <c r="C13" s="3" t="s">
        <v>56</v>
      </c>
      <c r="D13" s="2">
        <v>891</v>
      </c>
      <c r="E13" s="2">
        <v>904</v>
      </c>
      <c r="F13" s="2">
        <f t="shared" si="0"/>
        <v>13</v>
      </c>
      <c r="G13" s="2">
        <v>3.1</v>
      </c>
      <c r="H13" s="2">
        <f t="shared" si="1"/>
        <v>40.300000000000004</v>
      </c>
      <c r="I13" s="2"/>
    </row>
    <row r="14" spans="1:9" ht="24.75" customHeight="1">
      <c r="A14" s="45"/>
      <c r="B14" s="45"/>
      <c r="C14" s="3" t="s">
        <v>57</v>
      </c>
      <c r="D14" s="2"/>
      <c r="E14" s="2"/>
      <c r="F14" s="2"/>
      <c r="G14" s="2"/>
      <c r="H14" s="2"/>
      <c r="I14" s="2"/>
    </row>
    <row r="15" spans="1:9" ht="25.5" customHeight="1">
      <c r="A15" s="43">
        <v>6</v>
      </c>
      <c r="B15" s="43" t="s">
        <v>165</v>
      </c>
      <c r="C15" s="3" t="s">
        <v>56</v>
      </c>
      <c r="D15" s="2">
        <v>2670</v>
      </c>
      <c r="E15" s="2">
        <v>2710</v>
      </c>
      <c r="F15" s="2">
        <f t="shared" si="0"/>
        <v>40</v>
      </c>
      <c r="G15" s="2">
        <v>3.1</v>
      </c>
      <c r="H15" s="2">
        <f t="shared" si="1"/>
        <v>124</v>
      </c>
      <c r="I15" s="2"/>
    </row>
    <row r="16" spans="1:9" ht="26.25" customHeight="1">
      <c r="A16" s="45"/>
      <c r="B16" s="45"/>
      <c r="C16" s="3" t="s">
        <v>57</v>
      </c>
      <c r="D16" s="2">
        <v>76</v>
      </c>
      <c r="E16" s="2">
        <v>94</v>
      </c>
      <c r="F16" s="2">
        <f t="shared" si="0"/>
        <v>18</v>
      </c>
      <c r="G16" s="2">
        <v>3.1</v>
      </c>
      <c r="H16" s="2">
        <f t="shared" si="1"/>
        <v>55.800000000000004</v>
      </c>
      <c r="I16" s="2"/>
    </row>
    <row r="17" spans="1:9" ht="25.5" customHeight="1">
      <c r="A17" s="43">
        <v>7</v>
      </c>
      <c r="B17" s="43" t="s">
        <v>52</v>
      </c>
      <c r="C17" s="3" t="s">
        <v>56</v>
      </c>
      <c r="D17" s="2">
        <v>678</v>
      </c>
      <c r="E17" s="2">
        <v>685</v>
      </c>
      <c r="F17" s="2">
        <f t="shared" si="0"/>
        <v>7</v>
      </c>
      <c r="G17" s="2">
        <v>3.1</v>
      </c>
      <c r="H17" s="2">
        <f t="shared" si="1"/>
        <v>21.7</v>
      </c>
      <c r="I17" s="2"/>
    </row>
    <row r="18" spans="1:9" ht="24.75" customHeight="1">
      <c r="A18" s="45"/>
      <c r="B18" s="45"/>
      <c r="C18" s="3" t="s">
        <v>57</v>
      </c>
      <c r="D18" s="2">
        <v>3644</v>
      </c>
      <c r="E18" s="2">
        <v>3715</v>
      </c>
      <c r="F18" s="2">
        <f t="shared" si="0"/>
        <v>71</v>
      </c>
      <c r="G18" s="2">
        <v>3.1</v>
      </c>
      <c r="H18" s="2">
        <f t="shared" si="1"/>
        <v>220.1</v>
      </c>
      <c r="I18" s="2"/>
    </row>
    <row r="19" spans="1:9" ht="25.5" customHeight="1">
      <c r="A19" s="43">
        <v>8</v>
      </c>
      <c r="B19" s="43" t="s">
        <v>53</v>
      </c>
      <c r="C19" s="3" t="s">
        <v>56</v>
      </c>
      <c r="D19" s="2">
        <v>3211</v>
      </c>
      <c r="E19" s="2">
        <v>3241</v>
      </c>
      <c r="F19" s="2">
        <f t="shared" si="0"/>
        <v>30</v>
      </c>
      <c r="G19" s="2">
        <v>3.1</v>
      </c>
      <c r="H19" s="2">
        <f>F19*G20</f>
        <v>93</v>
      </c>
      <c r="I19" s="2"/>
    </row>
    <row r="20" spans="1:9" ht="24" customHeight="1">
      <c r="A20" s="45"/>
      <c r="B20" s="45"/>
      <c r="C20" s="3" t="s">
        <v>57</v>
      </c>
      <c r="D20" s="2">
        <v>245</v>
      </c>
      <c r="E20" s="2">
        <v>268</v>
      </c>
      <c r="F20" s="2">
        <f t="shared" si="0"/>
        <v>23</v>
      </c>
      <c r="G20" s="2">
        <v>3.1</v>
      </c>
      <c r="H20" s="2">
        <f>F20*G21</f>
        <v>71.3</v>
      </c>
      <c r="I20" s="2"/>
    </row>
    <row r="21" spans="1:9" ht="26.25" customHeight="1">
      <c r="A21" s="43">
        <v>9</v>
      </c>
      <c r="B21" s="43" t="s">
        <v>54</v>
      </c>
      <c r="C21" s="3" t="s">
        <v>56</v>
      </c>
      <c r="D21" s="2">
        <v>2671</v>
      </c>
      <c r="E21" s="2">
        <v>2714</v>
      </c>
      <c r="F21" s="2">
        <f t="shared" si="0"/>
        <v>43</v>
      </c>
      <c r="G21" s="2">
        <v>3.1</v>
      </c>
      <c r="H21" s="2">
        <f t="shared" si="1"/>
        <v>133.3</v>
      </c>
      <c r="I21" s="2"/>
    </row>
    <row r="22" spans="1:9" ht="24.75" customHeight="1">
      <c r="A22" s="45"/>
      <c r="B22" s="45"/>
      <c r="C22" s="3" t="s">
        <v>62</v>
      </c>
      <c r="D22" s="2">
        <v>260</v>
      </c>
      <c r="E22" s="2">
        <v>272</v>
      </c>
      <c r="F22" s="2">
        <f t="shared" si="0"/>
        <v>12</v>
      </c>
      <c r="G22" s="2">
        <v>3.1</v>
      </c>
      <c r="H22" s="2">
        <f t="shared" si="1"/>
        <v>37.2</v>
      </c>
      <c r="I22" s="2"/>
    </row>
    <row r="23" spans="1:9" ht="24.75" customHeight="1">
      <c r="A23" s="43">
        <v>10</v>
      </c>
      <c r="B23" s="43" t="s">
        <v>55</v>
      </c>
      <c r="C23" s="3" t="s">
        <v>63</v>
      </c>
      <c r="D23" s="2">
        <v>2981</v>
      </c>
      <c r="E23" s="2">
        <v>3053</v>
      </c>
      <c r="F23" s="2">
        <f t="shared" si="0"/>
        <v>72</v>
      </c>
      <c r="G23" s="2">
        <v>3.1</v>
      </c>
      <c r="H23" s="2">
        <f t="shared" si="1"/>
        <v>223.20000000000002</v>
      </c>
      <c r="I23" s="2"/>
    </row>
    <row r="24" spans="1:9" ht="24" customHeight="1">
      <c r="A24" s="45"/>
      <c r="B24" s="45"/>
      <c r="C24" s="3" t="s">
        <v>64</v>
      </c>
      <c r="D24" s="3">
        <v>122</v>
      </c>
      <c r="E24" s="3">
        <v>150</v>
      </c>
      <c r="F24" s="2">
        <f t="shared" si="0"/>
        <v>28</v>
      </c>
      <c r="G24" s="2">
        <v>3.1</v>
      </c>
      <c r="H24" s="2">
        <f t="shared" si="1"/>
        <v>86.8</v>
      </c>
      <c r="I24" s="7"/>
    </row>
    <row r="25" spans="1:9" ht="24" customHeight="1">
      <c r="A25" s="7"/>
      <c r="B25" s="7" t="s">
        <v>14</v>
      </c>
      <c r="C25" s="7"/>
      <c r="D25" s="2"/>
      <c r="E25" s="2"/>
      <c r="F25" s="2">
        <f>SUM(F5:F24)</f>
        <v>597</v>
      </c>
      <c r="G25" s="2"/>
      <c r="H25" s="2">
        <f>SUM(H5:H24)</f>
        <v>1850.6999999999998</v>
      </c>
      <c r="I25" s="2"/>
    </row>
    <row r="27" spans="2:3" ht="14.25">
      <c r="B27" s="11"/>
      <c r="C27" s="11"/>
    </row>
    <row r="28" spans="2:8" ht="14.25">
      <c r="B28" t="s">
        <v>141</v>
      </c>
      <c r="H28" t="s">
        <v>142</v>
      </c>
    </row>
  </sheetData>
  <sheetProtection/>
  <mergeCells count="29">
    <mergeCell ref="A1:I1"/>
    <mergeCell ref="A2:I2"/>
    <mergeCell ref="A3:A4"/>
    <mergeCell ref="B3:B4"/>
    <mergeCell ref="D3:E3"/>
    <mergeCell ref="I3:I4"/>
    <mergeCell ref="F3:F4"/>
    <mergeCell ref="G3:G4"/>
    <mergeCell ref="H3:H4"/>
    <mergeCell ref="A19:A20"/>
    <mergeCell ref="A21:A22"/>
    <mergeCell ref="A23:A24"/>
    <mergeCell ref="B5:B6"/>
    <mergeCell ref="B9:B10"/>
    <mergeCell ref="B13:B14"/>
    <mergeCell ref="B15:B16"/>
    <mergeCell ref="B7:B8"/>
    <mergeCell ref="B11:B12"/>
    <mergeCell ref="A17:A18"/>
    <mergeCell ref="B19:B20"/>
    <mergeCell ref="B21:B22"/>
    <mergeCell ref="B23:B24"/>
    <mergeCell ref="B17:B18"/>
    <mergeCell ref="A5:A6"/>
    <mergeCell ref="A9:A10"/>
    <mergeCell ref="A13:A14"/>
    <mergeCell ref="A15:A16"/>
    <mergeCell ref="A7:A8"/>
    <mergeCell ref="A11:A12"/>
  </mergeCells>
  <printOptions horizontalCentered="1"/>
  <pageMargins left="0.7480314960629921" right="0.7480314960629921" top="1.26" bottom="0.984251968503937" header="0.63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14" sqref="D14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62" t="s">
        <v>174</v>
      </c>
      <c r="B1" s="62"/>
      <c r="C1" s="62"/>
      <c r="D1" s="62"/>
      <c r="E1" s="62"/>
      <c r="F1" s="62"/>
      <c r="G1" s="62"/>
      <c r="H1" s="62"/>
    </row>
    <row r="2" spans="1:8" ht="30" customHeight="1">
      <c r="A2" s="3" t="s">
        <v>78</v>
      </c>
      <c r="B2" s="3" t="s">
        <v>79</v>
      </c>
      <c r="C2" s="7" t="s">
        <v>80</v>
      </c>
      <c r="D2" s="7" t="s">
        <v>81</v>
      </c>
      <c r="E2" s="7" t="s">
        <v>82</v>
      </c>
      <c r="F2" s="3" t="s">
        <v>83</v>
      </c>
      <c r="G2" s="3" t="s">
        <v>84</v>
      </c>
      <c r="H2" s="3" t="s">
        <v>151</v>
      </c>
    </row>
    <row r="3" spans="1:8" ht="30" customHeight="1">
      <c r="A3" s="3">
        <v>1</v>
      </c>
      <c r="B3" s="3" t="s">
        <v>85</v>
      </c>
      <c r="C3" s="3">
        <v>23426</v>
      </c>
      <c r="D3" s="3">
        <v>24086</v>
      </c>
      <c r="E3" s="3">
        <f aca="true" t="shared" si="0" ref="E3:E13">D3-C3</f>
        <v>660</v>
      </c>
      <c r="F3" s="3">
        <v>0.54</v>
      </c>
      <c r="G3" s="3">
        <f aca="true" t="shared" si="1" ref="G3:G13">E3*F3</f>
        <v>356.40000000000003</v>
      </c>
      <c r="H3" s="3"/>
    </row>
    <row r="4" spans="1:8" ht="30" customHeight="1">
      <c r="A4" s="3">
        <v>2</v>
      </c>
      <c r="B4" s="3" t="s">
        <v>86</v>
      </c>
      <c r="C4" s="3">
        <v>13114</v>
      </c>
      <c r="D4" s="3">
        <v>13430</v>
      </c>
      <c r="E4" s="3">
        <f t="shared" si="0"/>
        <v>316</v>
      </c>
      <c r="F4" s="3">
        <v>0.54</v>
      </c>
      <c r="G4" s="3">
        <f t="shared" si="1"/>
        <v>170.64000000000001</v>
      </c>
      <c r="H4" s="3"/>
    </row>
    <row r="5" spans="1:8" ht="30" customHeight="1">
      <c r="A5" s="3">
        <v>3</v>
      </c>
      <c r="B5" s="3" t="s">
        <v>87</v>
      </c>
      <c r="C5" s="3">
        <v>28415</v>
      </c>
      <c r="D5" s="3">
        <v>29095</v>
      </c>
      <c r="E5" s="3">
        <f t="shared" si="0"/>
        <v>680</v>
      </c>
      <c r="F5" s="3">
        <v>0.54</v>
      </c>
      <c r="G5" s="3">
        <f t="shared" si="1"/>
        <v>367.20000000000005</v>
      </c>
      <c r="H5" s="3"/>
    </row>
    <row r="6" spans="1:8" ht="30" customHeight="1">
      <c r="A6" s="3">
        <v>4</v>
      </c>
      <c r="B6" s="3" t="s">
        <v>157</v>
      </c>
      <c r="C6" s="3">
        <v>4441</v>
      </c>
      <c r="D6" s="3">
        <v>4659</v>
      </c>
      <c r="E6" s="3">
        <f t="shared" si="0"/>
        <v>218</v>
      </c>
      <c r="F6" s="3">
        <v>0.54</v>
      </c>
      <c r="G6" s="3">
        <f t="shared" si="1"/>
        <v>117.72000000000001</v>
      </c>
      <c r="H6" s="3"/>
    </row>
    <row r="7" spans="1:8" ht="30" customHeight="1">
      <c r="A7" s="3">
        <v>5</v>
      </c>
      <c r="B7" s="3" t="s">
        <v>135</v>
      </c>
      <c r="C7" s="3">
        <v>34217</v>
      </c>
      <c r="D7" s="3">
        <v>35150</v>
      </c>
      <c r="E7" s="3">
        <f t="shared" si="0"/>
        <v>933</v>
      </c>
      <c r="F7" s="3">
        <v>0.54</v>
      </c>
      <c r="G7" s="3">
        <f t="shared" si="1"/>
        <v>503.82000000000005</v>
      </c>
      <c r="H7" s="3"/>
    </row>
    <row r="8" spans="1:8" ht="30" customHeight="1">
      <c r="A8" s="3">
        <v>6</v>
      </c>
      <c r="B8" s="12" t="s">
        <v>66</v>
      </c>
      <c r="C8" s="3">
        <v>17906</v>
      </c>
      <c r="D8" s="3">
        <v>18240</v>
      </c>
      <c r="E8" s="3">
        <f t="shared" si="0"/>
        <v>334</v>
      </c>
      <c r="F8" s="3">
        <v>0.54</v>
      </c>
      <c r="G8" s="3">
        <f t="shared" si="1"/>
        <v>180.36</v>
      </c>
      <c r="H8" s="3"/>
    </row>
    <row r="9" spans="1:8" ht="30" customHeight="1">
      <c r="A9" s="3">
        <v>7</v>
      </c>
      <c r="B9" s="12" t="s">
        <v>67</v>
      </c>
      <c r="C9" s="3">
        <v>10278</v>
      </c>
      <c r="D9" s="3">
        <v>10605</v>
      </c>
      <c r="E9" s="3">
        <f t="shared" si="0"/>
        <v>327</v>
      </c>
      <c r="F9" s="3">
        <v>0.54</v>
      </c>
      <c r="G9" s="3">
        <f t="shared" si="1"/>
        <v>176.58</v>
      </c>
      <c r="H9" s="3"/>
    </row>
    <row r="10" spans="1:8" ht="30" customHeight="1">
      <c r="A10" s="3">
        <v>8</v>
      </c>
      <c r="B10" s="3" t="s">
        <v>99</v>
      </c>
      <c r="C10" s="3">
        <v>15298</v>
      </c>
      <c r="D10" s="3">
        <v>15655</v>
      </c>
      <c r="E10" s="3">
        <f t="shared" si="0"/>
        <v>357</v>
      </c>
      <c r="F10" s="3">
        <v>0.54</v>
      </c>
      <c r="G10" s="3">
        <f t="shared" si="1"/>
        <v>192.78</v>
      </c>
      <c r="H10" s="3"/>
    </row>
    <row r="11" spans="1:8" ht="30" customHeight="1">
      <c r="A11" s="3">
        <v>9</v>
      </c>
      <c r="B11" s="38" t="s">
        <v>168</v>
      </c>
      <c r="C11" s="3">
        <v>94</v>
      </c>
      <c r="D11" s="3">
        <v>181</v>
      </c>
      <c r="E11" s="3">
        <f t="shared" si="0"/>
        <v>87</v>
      </c>
      <c r="F11" s="3">
        <v>0.54</v>
      </c>
      <c r="G11" s="3">
        <f t="shared" si="1"/>
        <v>46.980000000000004</v>
      </c>
      <c r="H11" s="3"/>
    </row>
    <row r="12" spans="1:8" ht="30" customHeight="1">
      <c r="A12" s="3">
        <v>10</v>
      </c>
      <c r="B12" s="38" t="s">
        <v>169</v>
      </c>
      <c r="C12" s="3">
        <v>83</v>
      </c>
      <c r="D12" s="3">
        <v>175</v>
      </c>
      <c r="E12" s="3">
        <f t="shared" si="0"/>
        <v>92</v>
      </c>
      <c r="F12" s="3">
        <v>0.54</v>
      </c>
      <c r="G12" s="3">
        <f t="shared" si="1"/>
        <v>49.68000000000001</v>
      </c>
      <c r="H12" s="3"/>
    </row>
    <row r="13" spans="1:8" ht="30" customHeight="1">
      <c r="A13" s="3">
        <v>11</v>
      </c>
      <c r="B13" s="38" t="s">
        <v>170</v>
      </c>
      <c r="C13" s="3">
        <v>163</v>
      </c>
      <c r="D13" s="3">
        <v>315</v>
      </c>
      <c r="E13" s="3">
        <f t="shared" si="0"/>
        <v>152</v>
      </c>
      <c r="F13" s="3">
        <v>0.54</v>
      </c>
      <c r="G13" s="3">
        <f t="shared" si="1"/>
        <v>82.08000000000001</v>
      </c>
      <c r="H13" s="3"/>
    </row>
    <row r="14" spans="1:8" ht="30" customHeight="1">
      <c r="A14" s="3">
        <v>12</v>
      </c>
      <c r="B14" s="3"/>
      <c r="C14" s="3"/>
      <c r="D14" s="3"/>
      <c r="E14" s="3"/>
      <c r="F14" s="3"/>
      <c r="G14" s="3"/>
      <c r="H14" s="3"/>
    </row>
    <row r="15" spans="1:8" ht="30" customHeight="1">
      <c r="A15" s="3">
        <v>13</v>
      </c>
      <c r="B15" s="3"/>
      <c r="C15" s="3"/>
      <c r="D15" s="3"/>
      <c r="E15" s="3"/>
      <c r="F15" s="3"/>
      <c r="G15" s="3"/>
      <c r="H15" s="3"/>
    </row>
    <row r="16" spans="1:8" ht="30" customHeight="1">
      <c r="A16" s="3">
        <v>14</v>
      </c>
      <c r="B16" s="3"/>
      <c r="C16" s="3"/>
      <c r="D16" s="3"/>
      <c r="E16" s="3"/>
      <c r="F16" s="3"/>
      <c r="G16" s="3"/>
      <c r="H16" s="3"/>
    </row>
    <row r="17" spans="1:8" ht="30" customHeight="1">
      <c r="A17" s="3">
        <v>15</v>
      </c>
      <c r="B17" s="3"/>
      <c r="C17" s="3"/>
      <c r="D17" s="3"/>
      <c r="E17" s="3"/>
      <c r="F17" s="3"/>
      <c r="G17" s="3"/>
      <c r="H17" s="3"/>
    </row>
    <row r="18" spans="1:8" ht="30" customHeight="1">
      <c r="A18" s="3">
        <v>16</v>
      </c>
      <c r="B18" s="3" t="s">
        <v>88</v>
      </c>
      <c r="C18" s="3"/>
      <c r="D18" s="3"/>
      <c r="E18" s="3">
        <f>SUM(E3:E17)</f>
        <v>4156</v>
      </c>
      <c r="F18" s="3"/>
      <c r="G18" s="3">
        <f>SUM(G3:G17)</f>
        <v>2244.2400000000002</v>
      </c>
      <c r="H18" s="3"/>
    </row>
    <row r="20" ht="14.25">
      <c r="A20" t="s">
        <v>77</v>
      </c>
    </row>
    <row r="21" spans="2:7" ht="14.25">
      <c r="B21" t="s">
        <v>141</v>
      </c>
      <c r="G21" t="s">
        <v>142</v>
      </c>
    </row>
  </sheetData>
  <sheetProtection/>
  <mergeCells count="1">
    <mergeCell ref="A1:H1"/>
  </mergeCells>
  <printOptions horizontalCentered="1"/>
  <pageMargins left="0.7480314960629921" right="0.7480314960629921" top="1.24" bottom="0.984251968503937" header="0.5118110236220472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2">
      <selection activeCell="D19" sqref="D19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62" t="s">
        <v>175</v>
      </c>
      <c r="B1" s="62"/>
      <c r="C1" s="62"/>
      <c r="D1" s="62"/>
      <c r="E1" s="62"/>
      <c r="F1" s="62"/>
      <c r="G1" s="62"/>
      <c r="H1" s="62"/>
    </row>
    <row r="2" spans="1:8" ht="30" customHeight="1">
      <c r="A2" s="3" t="s">
        <v>89</v>
      </c>
      <c r="B2" s="3" t="s">
        <v>90</v>
      </c>
      <c r="C2" s="7" t="s">
        <v>91</v>
      </c>
      <c r="D2" s="7" t="s">
        <v>92</v>
      </c>
      <c r="E2" s="7" t="s">
        <v>93</v>
      </c>
      <c r="F2" s="3" t="s">
        <v>94</v>
      </c>
      <c r="G2" s="3" t="s">
        <v>95</v>
      </c>
      <c r="H2" s="3" t="s">
        <v>150</v>
      </c>
    </row>
    <row r="3" spans="1:8" ht="30" customHeight="1">
      <c r="A3" s="3">
        <v>1</v>
      </c>
      <c r="B3" s="3" t="s">
        <v>96</v>
      </c>
      <c r="C3" s="3">
        <v>24138</v>
      </c>
      <c r="D3" s="3">
        <v>24925</v>
      </c>
      <c r="E3" s="3">
        <f>D3-C3</f>
        <v>787</v>
      </c>
      <c r="F3" s="3">
        <v>0.54</v>
      </c>
      <c r="G3" s="3">
        <f>E3*F3</f>
        <v>424.98</v>
      </c>
      <c r="H3" s="3"/>
    </row>
    <row r="4" spans="1:8" ht="30" customHeight="1">
      <c r="A4" s="3">
        <v>2</v>
      </c>
      <c r="B4" s="3" t="s">
        <v>97</v>
      </c>
      <c r="C4" s="3">
        <v>50789</v>
      </c>
      <c r="D4" s="3">
        <v>52422</v>
      </c>
      <c r="E4" s="3">
        <f aca="true" t="shared" si="0" ref="E4:E17">D4-C4</f>
        <v>1633</v>
      </c>
      <c r="F4" s="3">
        <v>0.54</v>
      </c>
      <c r="G4" s="3">
        <f aca="true" t="shared" si="1" ref="G4:G18">E4*F4</f>
        <v>881.82</v>
      </c>
      <c r="H4" s="3"/>
    </row>
    <row r="5" spans="1:8" ht="30" customHeight="1">
      <c r="A5" s="3">
        <v>3</v>
      </c>
      <c r="B5" s="3" t="s">
        <v>98</v>
      </c>
      <c r="C5" s="3">
        <v>24280</v>
      </c>
      <c r="D5" s="3">
        <v>25082</v>
      </c>
      <c r="E5" s="3">
        <f t="shared" si="0"/>
        <v>802</v>
      </c>
      <c r="F5" s="3">
        <v>0.54</v>
      </c>
      <c r="G5" s="3">
        <f t="shared" si="1"/>
        <v>433.08000000000004</v>
      </c>
      <c r="H5" s="3"/>
    </row>
    <row r="6" spans="1:8" ht="30" customHeight="1">
      <c r="A6" s="3">
        <v>4</v>
      </c>
      <c r="B6" s="3" t="s">
        <v>132</v>
      </c>
      <c r="C6" s="3">
        <v>46317</v>
      </c>
      <c r="D6" s="3">
        <v>47686</v>
      </c>
      <c r="E6" s="3">
        <f t="shared" si="0"/>
        <v>1369</v>
      </c>
      <c r="F6" s="3">
        <v>0.54</v>
      </c>
      <c r="G6" s="3">
        <f t="shared" si="1"/>
        <v>739.2600000000001</v>
      </c>
      <c r="H6" s="3"/>
    </row>
    <row r="7" spans="1:8" ht="30" customHeight="1">
      <c r="A7" s="3">
        <v>5</v>
      </c>
      <c r="B7" s="3" t="s">
        <v>100</v>
      </c>
      <c r="C7" s="3">
        <v>29289</v>
      </c>
      <c r="D7" s="3">
        <v>30500</v>
      </c>
      <c r="E7" s="3">
        <f t="shared" si="0"/>
        <v>1211</v>
      </c>
      <c r="F7" s="3">
        <v>0.54</v>
      </c>
      <c r="G7" s="3">
        <f t="shared" si="1"/>
        <v>653.94</v>
      </c>
      <c r="H7" s="3"/>
    </row>
    <row r="8" spans="1:8" ht="30" customHeight="1">
      <c r="A8" s="3">
        <v>6</v>
      </c>
      <c r="B8" s="3" t="s">
        <v>131</v>
      </c>
      <c r="C8" s="3">
        <v>36996</v>
      </c>
      <c r="D8" s="3">
        <v>37686</v>
      </c>
      <c r="E8" s="3">
        <f t="shared" si="0"/>
        <v>690</v>
      </c>
      <c r="F8" s="3">
        <v>0.54</v>
      </c>
      <c r="G8" s="3">
        <f t="shared" si="1"/>
        <v>372.6</v>
      </c>
      <c r="H8" s="3"/>
    </row>
    <row r="9" spans="1:8" ht="30" customHeight="1">
      <c r="A9" s="3">
        <v>7</v>
      </c>
      <c r="B9" s="3" t="s">
        <v>101</v>
      </c>
      <c r="C9" s="3">
        <v>28022</v>
      </c>
      <c r="D9" s="3">
        <v>29332</v>
      </c>
      <c r="E9" s="3">
        <f t="shared" si="0"/>
        <v>1310</v>
      </c>
      <c r="F9" s="3">
        <v>0.54</v>
      </c>
      <c r="G9" s="3">
        <f t="shared" si="1"/>
        <v>707.4000000000001</v>
      </c>
      <c r="H9" s="3"/>
    </row>
    <row r="10" spans="1:8" ht="30" customHeight="1">
      <c r="A10" s="3">
        <v>8</v>
      </c>
      <c r="B10" s="3" t="s">
        <v>102</v>
      </c>
      <c r="C10" s="3">
        <v>28394</v>
      </c>
      <c r="D10" s="3">
        <v>29520</v>
      </c>
      <c r="E10" s="3">
        <f t="shared" si="0"/>
        <v>1126</v>
      </c>
      <c r="F10" s="3">
        <v>0.54</v>
      </c>
      <c r="G10" s="3">
        <f t="shared" si="1"/>
        <v>608.0400000000001</v>
      </c>
      <c r="H10" s="3"/>
    </row>
    <row r="11" spans="1:8" ht="30" customHeight="1">
      <c r="A11" s="3">
        <v>9</v>
      </c>
      <c r="B11" s="3" t="s">
        <v>103</v>
      </c>
      <c r="C11" s="3">
        <v>39487</v>
      </c>
      <c r="D11" s="3">
        <v>41892</v>
      </c>
      <c r="E11" s="3">
        <f t="shared" si="0"/>
        <v>2405</v>
      </c>
      <c r="F11" s="3">
        <v>0.54</v>
      </c>
      <c r="G11" s="3">
        <f t="shared" si="1"/>
        <v>1298.7</v>
      </c>
      <c r="H11" s="3"/>
    </row>
    <row r="12" spans="1:8" ht="30" customHeight="1">
      <c r="A12" s="3">
        <v>10</v>
      </c>
      <c r="B12" s="3" t="s">
        <v>104</v>
      </c>
      <c r="C12" s="3">
        <v>67550</v>
      </c>
      <c r="D12" s="3">
        <v>69915</v>
      </c>
      <c r="E12" s="3">
        <f t="shared" si="0"/>
        <v>2365</v>
      </c>
      <c r="F12" s="3">
        <v>0.54</v>
      </c>
      <c r="G12" s="3">
        <f t="shared" si="1"/>
        <v>1277.1000000000001</v>
      </c>
      <c r="H12" s="3"/>
    </row>
    <row r="13" spans="1:8" ht="30" customHeight="1">
      <c r="A13" s="3">
        <v>11</v>
      </c>
      <c r="B13" s="3" t="s">
        <v>137</v>
      </c>
      <c r="C13" s="3">
        <v>47513</v>
      </c>
      <c r="D13" s="3">
        <v>49619</v>
      </c>
      <c r="E13" s="3">
        <f t="shared" si="0"/>
        <v>2106</v>
      </c>
      <c r="F13" s="3">
        <v>0.54</v>
      </c>
      <c r="G13" s="3">
        <f t="shared" si="1"/>
        <v>1137.24</v>
      </c>
      <c r="H13" s="3"/>
    </row>
    <row r="14" spans="1:8" ht="30" customHeight="1">
      <c r="A14" s="3">
        <v>12</v>
      </c>
      <c r="B14" s="3" t="s">
        <v>105</v>
      </c>
      <c r="C14" s="3">
        <v>68189</v>
      </c>
      <c r="D14" s="3">
        <v>70731</v>
      </c>
      <c r="E14" s="3">
        <f t="shared" si="0"/>
        <v>2542</v>
      </c>
      <c r="F14" s="3">
        <v>0.54</v>
      </c>
      <c r="G14" s="3">
        <f t="shared" si="1"/>
        <v>1372.68</v>
      </c>
      <c r="H14" s="3"/>
    </row>
    <row r="15" spans="1:8" ht="30" customHeight="1">
      <c r="A15" s="3">
        <v>13</v>
      </c>
      <c r="B15" s="3" t="s">
        <v>106</v>
      </c>
      <c r="C15" s="3">
        <v>33251</v>
      </c>
      <c r="D15" s="3">
        <v>34210</v>
      </c>
      <c r="E15" s="3">
        <f t="shared" si="0"/>
        <v>959</v>
      </c>
      <c r="F15" s="3">
        <v>0.54</v>
      </c>
      <c r="G15" s="3">
        <f t="shared" si="1"/>
        <v>517.86</v>
      </c>
      <c r="H15" s="3"/>
    </row>
    <row r="16" spans="1:8" ht="30" customHeight="1">
      <c r="A16" s="3">
        <v>14</v>
      </c>
      <c r="B16" s="3" t="s">
        <v>107</v>
      </c>
      <c r="C16" s="3">
        <v>26363</v>
      </c>
      <c r="D16" s="3">
        <v>27209</v>
      </c>
      <c r="E16" s="3">
        <f t="shared" si="0"/>
        <v>846</v>
      </c>
      <c r="F16" s="3">
        <v>0.54</v>
      </c>
      <c r="G16" s="3">
        <f t="shared" si="1"/>
        <v>456.84000000000003</v>
      </c>
      <c r="H16" s="3"/>
    </row>
    <row r="17" spans="1:8" ht="30" customHeight="1">
      <c r="A17" s="5">
        <v>15</v>
      </c>
      <c r="B17" s="5" t="s">
        <v>108</v>
      </c>
      <c r="C17" s="5">
        <v>15137</v>
      </c>
      <c r="D17" s="5">
        <v>15883</v>
      </c>
      <c r="E17" s="3">
        <f t="shared" si="0"/>
        <v>746</v>
      </c>
      <c r="F17" s="3">
        <v>0.54</v>
      </c>
      <c r="G17" s="3">
        <f t="shared" si="1"/>
        <v>402.84000000000003</v>
      </c>
      <c r="H17" s="7"/>
    </row>
    <row r="18" spans="1:8" ht="30" customHeight="1">
      <c r="A18" s="5">
        <v>16</v>
      </c>
      <c r="B18" s="5" t="s">
        <v>109</v>
      </c>
      <c r="C18" s="5">
        <v>998</v>
      </c>
      <c r="D18" s="5">
        <v>1043</v>
      </c>
      <c r="E18" s="3">
        <f>(D18-C18)*40</f>
        <v>1800</v>
      </c>
      <c r="F18" s="3">
        <v>0.54</v>
      </c>
      <c r="G18" s="3">
        <f t="shared" si="1"/>
        <v>972.0000000000001</v>
      </c>
      <c r="H18" s="7"/>
    </row>
    <row r="19" spans="1:8" ht="30" customHeight="1">
      <c r="A19" s="5">
        <v>17</v>
      </c>
      <c r="B19" s="5" t="s">
        <v>110</v>
      </c>
      <c r="C19" s="5"/>
      <c r="D19" s="5">
        <v>998</v>
      </c>
      <c r="E19" s="3">
        <f>SUM(E3:E18)</f>
        <v>22697</v>
      </c>
      <c r="F19" s="3"/>
      <c r="G19" s="3">
        <f>SUM(G3:G18)</f>
        <v>12256.380000000001</v>
      </c>
      <c r="H19" s="7"/>
    </row>
    <row r="20" spans="1:8" ht="14.25">
      <c r="A20" t="s">
        <v>111</v>
      </c>
      <c r="C20" s="11"/>
      <c r="D20" s="11"/>
      <c r="E20" s="11"/>
      <c r="F20" s="11"/>
      <c r="G20" s="11"/>
      <c r="H20" s="11"/>
    </row>
    <row r="21" spans="2:7" ht="14.25">
      <c r="B21" s="27" t="s">
        <v>143</v>
      </c>
      <c r="G21" t="s">
        <v>142</v>
      </c>
    </row>
    <row r="22" ht="14.25">
      <c r="B22" s="27"/>
    </row>
  </sheetData>
  <sheetProtection/>
  <mergeCells count="1">
    <mergeCell ref="A1:H1"/>
  </mergeCells>
  <printOptions horizontalCentered="1"/>
  <pageMargins left="0.7480314960629921" right="0.7480314960629921" top="1.37" bottom="0.984251968503937" header="0.5118110236220472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0">
      <selection activeCell="D19" sqref="D19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62" t="s">
        <v>176</v>
      </c>
      <c r="B1" s="62"/>
      <c r="C1" s="62"/>
      <c r="D1" s="62"/>
      <c r="E1" s="62"/>
      <c r="F1" s="62"/>
      <c r="G1" s="62"/>
      <c r="H1" s="62"/>
    </row>
    <row r="2" spans="1:8" ht="30" customHeight="1">
      <c r="A2" s="3" t="s">
        <v>112</v>
      </c>
      <c r="B2" s="3" t="s">
        <v>113</v>
      </c>
      <c r="C2" s="7" t="s">
        <v>114</v>
      </c>
      <c r="D2" s="7" t="s">
        <v>115</v>
      </c>
      <c r="E2" s="7" t="s">
        <v>116</v>
      </c>
      <c r="F2" s="3" t="s">
        <v>117</v>
      </c>
      <c r="G2" s="3" t="s">
        <v>118</v>
      </c>
      <c r="H2" s="3" t="s">
        <v>150</v>
      </c>
    </row>
    <row r="3" spans="1:8" ht="30" customHeight="1">
      <c r="A3" s="3">
        <v>1</v>
      </c>
      <c r="B3" s="3" t="s">
        <v>145</v>
      </c>
      <c r="C3" s="3">
        <v>156</v>
      </c>
      <c r="D3" s="3">
        <v>158</v>
      </c>
      <c r="E3" s="3">
        <f>D3-C3</f>
        <v>2</v>
      </c>
      <c r="F3" s="3">
        <v>3.1</v>
      </c>
      <c r="G3" s="3">
        <f>E3*F3</f>
        <v>6.2</v>
      </c>
      <c r="H3" s="3"/>
    </row>
    <row r="4" spans="1:8" ht="30" customHeight="1">
      <c r="A4" s="3">
        <v>2</v>
      </c>
      <c r="B4" s="3" t="s">
        <v>119</v>
      </c>
      <c r="C4" s="3">
        <v>150</v>
      </c>
      <c r="D4" s="3">
        <v>153</v>
      </c>
      <c r="E4" s="3">
        <f aca="true" t="shared" si="0" ref="E4:E18">D4-C4</f>
        <v>3</v>
      </c>
      <c r="F4" s="3">
        <v>3.1</v>
      </c>
      <c r="G4" s="3">
        <f aca="true" t="shared" si="1" ref="G4:G18">E4*F4</f>
        <v>9.3</v>
      </c>
      <c r="H4" s="3"/>
    </row>
    <row r="5" spans="1:8" ht="30" customHeight="1">
      <c r="A5" s="3">
        <v>3</v>
      </c>
      <c r="B5" s="3" t="s">
        <v>144</v>
      </c>
      <c r="C5" s="3">
        <v>108</v>
      </c>
      <c r="D5" s="3">
        <v>110</v>
      </c>
      <c r="E5" s="3">
        <f t="shared" si="0"/>
        <v>2</v>
      </c>
      <c r="F5" s="3">
        <v>3.1</v>
      </c>
      <c r="G5" s="3">
        <f t="shared" si="1"/>
        <v>6.2</v>
      </c>
      <c r="H5" s="3"/>
    </row>
    <row r="6" spans="1:8" ht="30" customHeight="1">
      <c r="A6" s="3">
        <v>4</v>
      </c>
      <c r="B6" s="3" t="s">
        <v>132</v>
      </c>
      <c r="C6" s="3">
        <v>570</v>
      </c>
      <c r="D6" s="3">
        <v>590</v>
      </c>
      <c r="E6" s="3">
        <f t="shared" si="0"/>
        <v>20</v>
      </c>
      <c r="F6" s="3">
        <v>3.1</v>
      </c>
      <c r="G6" s="3">
        <f t="shared" si="1"/>
        <v>62</v>
      </c>
      <c r="H6" s="3"/>
    </row>
    <row r="7" spans="1:8" ht="30" customHeight="1">
      <c r="A7" s="3">
        <v>5</v>
      </c>
      <c r="B7" s="3" t="s">
        <v>120</v>
      </c>
      <c r="C7" s="3">
        <v>635</v>
      </c>
      <c r="D7" s="3">
        <v>665</v>
      </c>
      <c r="E7" s="3">
        <f t="shared" si="0"/>
        <v>30</v>
      </c>
      <c r="F7" s="3">
        <v>3.1</v>
      </c>
      <c r="G7" s="3">
        <f t="shared" si="1"/>
        <v>93</v>
      </c>
      <c r="H7" s="3"/>
    </row>
    <row r="8" spans="1:8" ht="30" customHeight="1">
      <c r="A8" s="3">
        <v>6</v>
      </c>
      <c r="B8" s="3" t="s">
        <v>131</v>
      </c>
      <c r="C8" s="3">
        <v>630</v>
      </c>
      <c r="D8" s="3">
        <v>655</v>
      </c>
      <c r="E8" s="3">
        <f t="shared" si="0"/>
        <v>25</v>
      </c>
      <c r="F8" s="3">
        <v>3.1</v>
      </c>
      <c r="G8" s="3">
        <f t="shared" si="1"/>
        <v>77.5</v>
      </c>
      <c r="H8" s="3"/>
    </row>
    <row r="9" spans="1:8" ht="30" customHeight="1">
      <c r="A9" s="3">
        <v>7</v>
      </c>
      <c r="B9" s="3" t="s">
        <v>121</v>
      </c>
      <c r="C9" s="3">
        <v>640</v>
      </c>
      <c r="D9" s="3">
        <v>660</v>
      </c>
      <c r="E9" s="3">
        <f t="shared" si="0"/>
        <v>20</v>
      </c>
      <c r="F9" s="3">
        <v>3.1</v>
      </c>
      <c r="G9" s="3">
        <f t="shared" si="1"/>
        <v>62</v>
      </c>
      <c r="H9" s="3"/>
    </row>
    <row r="10" spans="1:8" ht="30" customHeight="1">
      <c r="A10" s="3">
        <v>8</v>
      </c>
      <c r="B10" s="3" t="s">
        <v>122</v>
      </c>
      <c r="C10" s="3">
        <v>660</v>
      </c>
      <c r="D10" s="3">
        <v>680</v>
      </c>
      <c r="E10" s="3">
        <f t="shared" si="0"/>
        <v>20</v>
      </c>
      <c r="F10" s="3">
        <v>3.1</v>
      </c>
      <c r="G10" s="3">
        <f t="shared" si="1"/>
        <v>62</v>
      </c>
      <c r="H10" s="3"/>
    </row>
    <row r="11" spans="1:8" ht="30" customHeight="1">
      <c r="A11" s="3">
        <v>9</v>
      </c>
      <c r="B11" s="3" t="s">
        <v>123</v>
      </c>
      <c r="C11" s="3">
        <v>116</v>
      </c>
      <c r="D11" s="3">
        <v>121</v>
      </c>
      <c r="E11" s="3">
        <f t="shared" si="0"/>
        <v>5</v>
      </c>
      <c r="F11" s="3">
        <v>3.1</v>
      </c>
      <c r="G11" s="3">
        <f t="shared" si="1"/>
        <v>15.5</v>
      </c>
      <c r="H11" s="3"/>
    </row>
    <row r="12" spans="1:8" ht="30" customHeight="1">
      <c r="A12" s="3">
        <v>10</v>
      </c>
      <c r="B12" s="3" t="s">
        <v>124</v>
      </c>
      <c r="C12" s="3">
        <v>1630</v>
      </c>
      <c r="D12" s="3">
        <v>1670</v>
      </c>
      <c r="E12" s="3">
        <f t="shared" si="0"/>
        <v>40</v>
      </c>
      <c r="F12" s="3">
        <v>3.1</v>
      </c>
      <c r="G12" s="3">
        <f t="shared" si="1"/>
        <v>124</v>
      </c>
      <c r="H12" s="3"/>
    </row>
    <row r="13" spans="1:8" ht="30" customHeight="1">
      <c r="A13" s="3">
        <v>11</v>
      </c>
      <c r="B13" s="3" t="s">
        <v>138</v>
      </c>
      <c r="C13" s="3">
        <v>233</v>
      </c>
      <c r="D13" s="3">
        <v>238</v>
      </c>
      <c r="E13" s="3">
        <f t="shared" si="0"/>
        <v>5</v>
      </c>
      <c r="F13" s="3">
        <v>3.1</v>
      </c>
      <c r="G13" s="3">
        <f t="shared" si="1"/>
        <v>15.5</v>
      </c>
      <c r="H13" s="3"/>
    </row>
    <row r="14" spans="1:8" ht="30" customHeight="1">
      <c r="A14" s="3">
        <v>12</v>
      </c>
      <c r="B14" s="3" t="s">
        <v>125</v>
      </c>
      <c r="C14" s="3">
        <v>1015</v>
      </c>
      <c r="D14" s="3">
        <v>1030</v>
      </c>
      <c r="E14" s="3">
        <f t="shared" si="0"/>
        <v>15</v>
      </c>
      <c r="F14" s="3">
        <v>3.1</v>
      </c>
      <c r="G14" s="3">
        <f t="shared" si="1"/>
        <v>46.5</v>
      </c>
      <c r="H14" s="3"/>
    </row>
    <row r="15" spans="1:8" ht="30" customHeight="1">
      <c r="A15" s="3">
        <v>13</v>
      </c>
      <c r="B15" s="3" t="s">
        <v>126</v>
      </c>
      <c r="C15" s="3">
        <v>372</v>
      </c>
      <c r="D15" s="3">
        <v>385</v>
      </c>
      <c r="E15" s="3">
        <f t="shared" si="0"/>
        <v>13</v>
      </c>
      <c r="F15" s="3">
        <v>3.1</v>
      </c>
      <c r="G15" s="3">
        <f t="shared" si="1"/>
        <v>40.300000000000004</v>
      </c>
      <c r="H15" s="3"/>
    </row>
    <row r="16" spans="1:8" ht="30" customHeight="1">
      <c r="A16" s="3">
        <v>14</v>
      </c>
      <c r="B16" s="3" t="s">
        <v>127</v>
      </c>
      <c r="C16" s="3">
        <v>657</v>
      </c>
      <c r="D16" s="3">
        <v>677</v>
      </c>
      <c r="E16" s="3">
        <f t="shared" si="0"/>
        <v>20</v>
      </c>
      <c r="F16" s="3">
        <v>3.1</v>
      </c>
      <c r="G16" s="3">
        <f t="shared" si="1"/>
        <v>62</v>
      </c>
      <c r="H16" s="3"/>
    </row>
    <row r="17" spans="1:8" ht="30" customHeight="1">
      <c r="A17" s="5">
        <v>15</v>
      </c>
      <c r="B17" s="5" t="s">
        <v>128</v>
      </c>
      <c r="C17" s="7"/>
      <c r="D17" s="7"/>
      <c r="E17" s="3">
        <f t="shared" si="0"/>
        <v>0</v>
      </c>
      <c r="F17" s="3">
        <v>3.1</v>
      </c>
      <c r="G17" s="3">
        <f t="shared" si="1"/>
        <v>0</v>
      </c>
      <c r="H17" s="7"/>
    </row>
    <row r="18" spans="1:8" ht="30" customHeight="1">
      <c r="A18" s="5">
        <v>16</v>
      </c>
      <c r="B18" s="5" t="s">
        <v>129</v>
      </c>
      <c r="C18" s="3">
        <v>666</v>
      </c>
      <c r="D18" s="3">
        <v>696</v>
      </c>
      <c r="E18" s="3">
        <f t="shared" si="0"/>
        <v>30</v>
      </c>
      <c r="F18" s="3">
        <v>3.1</v>
      </c>
      <c r="G18" s="3">
        <f t="shared" si="1"/>
        <v>93</v>
      </c>
      <c r="H18" s="7"/>
    </row>
    <row r="19" spans="1:8" ht="30" customHeight="1">
      <c r="A19" s="5">
        <v>17</v>
      </c>
      <c r="B19" s="5" t="s">
        <v>130</v>
      </c>
      <c r="C19" s="7"/>
      <c r="D19" s="7"/>
      <c r="E19" s="3">
        <f>SUM(E3:E18)</f>
        <v>250</v>
      </c>
      <c r="F19" s="7"/>
      <c r="G19" s="3">
        <f>SUM(G3:G18)</f>
        <v>775</v>
      </c>
      <c r="H19" s="7"/>
    </row>
    <row r="20" spans="3:8" ht="14.25">
      <c r="C20" s="11"/>
      <c r="D20" s="11"/>
      <c r="E20" s="11"/>
      <c r="F20" s="11"/>
      <c r="G20" s="11"/>
      <c r="H20" s="11"/>
    </row>
    <row r="21" spans="2:7" ht="14.25">
      <c r="B21" s="27" t="s">
        <v>143</v>
      </c>
      <c r="G21" t="s">
        <v>142</v>
      </c>
    </row>
    <row r="22" ht="14.25">
      <c r="B22" s="27"/>
    </row>
  </sheetData>
  <sheetProtection/>
  <mergeCells count="1">
    <mergeCell ref="A1:H1"/>
  </mergeCells>
  <printOptions horizontalCentered="1"/>
  <pageMargins left="0.7480314960629921" right="0.7480314960629921" top="1.41" bottom="0.984251968503937" header="0.5118110236220472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zys</cp:lastModifiedBy>
  <cp:lastPrinted>2014-10-31T00:34:47Z</cp:lastPrinted>
  <dcterms:created xsi:type="dcterms:W3CDTF">2009-07-01T02:23:39Z</dcterms:created>
  <dcterms:modified xsi:type="dcterms:W3CDTF">2014-10-31T00:34:51Z</dcterms:modified>
  <cp:category/>
  <cp:version/>
  <cp:contentType/>
  <cp:contentStatus/>
</cp:coreProperties>
</file>