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6"/>
  </bookViews>
  <sheets>
    <sheet name="沁园浴室水电费" sheetId="1" r:id="rId1"/>
    <sheet name="润园浴室水电费 " sheetId="2" r:id="rId2"/>
    <sheet name="沁园 (电)" sheetId="3" r:id="rId3"/>
    <sheet name="沁园（水）" sheetId="4" r:id="rId4"/>
    <sheet name="润园 (电)" sheetId="5" r:id="rId5"/>
    <sheet name="润园（水）" sheetId="6" r:id="rId6"/>
    <sheet name="泽园 (电)" sheetId="7" r:id="rId7"/>
    <sheet name="泽园（水）" sheetId="8" r:id="rId8"/>
    <sheet name="商务租点电费" sheetId="9" r:id="rId9"/>
    <sheet name="澄园膳食租点电费 " sheetId="10" r:id="rId10"/>
    <sheet name="澄园膳食租点水费  " sheetId="11" r:id="rId11"/>
    <sheet name="Sheet1 (2)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<sst xmlns="http://schemas.openxmlformats.org/spreadsheetml/2006/main" count="358" uniqueCount="157">
  <si>
    <t>序号</t>
  </si>
  <si>
    <t>位置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</si>
  <si>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</si>
  <si>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</si>
  <si>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</si>
  <si>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</si>
  <si>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</si>
  <si>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</si>
  <si>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</si>
  <si>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</si>
  <si>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</si>
  <si>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</si>
  <si>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</si>
  <si>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</si>
  <si>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</si>
  <si>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</si>
  <si>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</si>
  <si>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</si>
  <si>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</si>
  <si>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</si>
  <si>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</si>
  <si>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</si>
  <si>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</si>
  <si>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</si>
  <si>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</si>
  <si>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</si>
  <si>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</si>
  <si>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</si>
  <si>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</si>
  <si>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</si>
  <si>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</si>
  <si>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</si>
  <si>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</si>
  <si>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</si>
  <si>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</si>
  <si>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</si>
  <si>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</si>
  <si>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</si>
  <si>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</si>
  <si>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</si>
  <si>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</si>
  <si>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</si>
  <si>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</si>
  <si>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</si>
  <si>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</si>
  <si>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</si>
  <si>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</si>
  <si>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</si>
  <si>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</si>
  <si>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</si>
  <si>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</si>
  <si>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</si>
  <si>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</si>
  <si>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</si>
  <si>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</si>
  <si>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</si>
  <si>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</si>
  <si>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</si>
  <si>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</si>
  <si>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</si>
  <si>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</si>
  <si>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</si>
  <si>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</si>
  <si>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</si>
  <si>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</si>
  <si>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</si>
  <si>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</si>
  <si>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</si>
  <si>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</si>
  <si>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</si>
  <si>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</si>
  <si>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</si>
  <si>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</si>
  <si>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</si>
  <si>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</si>
  <si>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</si>
  <si>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</si>
  <si>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</si>
  <si>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</si>
  <si>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</si>
  <si>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</si>
  <si>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</si>
  <si>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</si>
  <si>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</si>
  <si>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</si>
  <si>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</si>
  <si>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</si>
  <si>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</si>
  <si>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</si>
  <si>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</si>
  <si>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</si>
  <si>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</si>
  <si>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</si>
  <si>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</si>
  <si>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</si>
  <si>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</si>
  <si>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</si>
  <si>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</si>
  <si>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</si>
  <si>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</si>
  <si>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</si>
  <si>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</si>
  <si>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</si>
  <si>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</si>
  <si>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</si>
  <si>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</si>
  <si>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</si>
  <si>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</si>
  <si>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</si>
  <si>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</si>
  <si>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</si>
  <si>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</si>
  <si>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</si>
  <si>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</si>
  <si>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</si>
  <si>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</si>
  <si>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</si>
  <si>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</si>
  <si>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</si>
  <si>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</si>
  <si>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</si>
  <si>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</si>
  <si>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</si>
  <si>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</si>
  <si>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</si>
  <si>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</si>
  <si>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</si>
  <si>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</si>
  <si>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</si>
  <si>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</si>
  <si>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</si>
  <si>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清真餐厅照明</t>
  </si>
  <si>
    <t>上月读数</t>
  </si>
  <si>
    <t>本月读数</t>
  </si>
  <si>
    <t>8栋（水）</t>
  </si>
  <si>
    <t>8栋（电）</t>
  </si>
  <si>
    <t>主机总表</t>
  </si>
  <si>
    <t>一站浴室</t>
  </si>
  <si>
    <t>二站浴室</t>
  </si>
  <si>
    <t>三站浴室</t>
  </si>
  <si>
    <t>四站浴室</t>
  </si>
  <si>
    <t>五站浴室</t>
  </si>
  <si>
    <t>水表</t>
  </si>
  <si>
    <t>电费合计：</t>
  </si>
  <si>
    <t>水费合计：</t>
  </si>
  <si>
    <t>水电费总合计：</t>
  </si>
  <si>
    <t>5/150</t>
  </si>
  <si>
    <t>5/1200</t>
  </si>
  <si>
    <r>
      <t>沁园浴室  10</t>
    </r>
    <r>
      <rPr>
        <sz val="14"/>
        <color indexed="8"/>
        <rFont val="宋体"/>
        <family val="0"/>
      </rPr>
      <t>月份</t>
    </r>
  </si>
  <si>
    <r>
      <t>润园浴室  10</t>
    </r>
    <r>
      <rPr>
        <sz val="14"/>
        <color indexed="8"/>
        <rFont val="宋体"/>
        <family val="0"/>
      </rPr>
      <t>月份</t>
    </r>
  </si>
  <si>
    <t>膳食沁园租点10月</t>
  </si>
  <si>
    <t>膳食润园租点10月</t>
  </si>
  <si>
    <t>膳食泽园租点10月</t>
  </si>
  <si>
    <t>商务租点10月（电费）</t>
  </si>
  <si>
    <t>澄园膳食租点10月（电费）</t>
  </si>
  <si>
    <t>澄园膳食租点10月（水费）</t>
  </si>
  <si>
    <t>文化（水）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</si>
</sst>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D12" sqref="D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9" t="s">
        <v>148</v>
      </c>
      <c r="B1" s="40"/>
      <c r="C1" s="40"/>
      <c r="D1" s="40"/>
      <c r="E1" s="40"/>
      <c r="F1" s="40"/>
      <c r="G1" s="40"/>
      <c r="H1" s="40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6</v>
      </c>
      <c r="C3" s="1">
        <v>2311</v>
      </c>
      <c r="D3" s="1">
        <v>2474</v>
      </c>
      <c r="E3" s="1">
        <f>(D3-C3)*30</f>
        <v>4890</v>
      </c>
      <c r="F3" s="1">
        <v>0.54</v>
      </c>
      <c r="G3" s="1">
        <f>E3*F3</f>
        <v>2640.6000000000004</v>
      </c>
      <c r="H3" s="1" t="s">
        <v>7</v>
      </c>
    </row>
    <row r="4" spans="1:8" ht="30" customHeight="1">
      <c r="A4" s="1">
        <v>2</v>
      </c>
      <c r="B4" s="1" t="s">
        <v>128</v>
      </c>
      <c r="C4" s="1">
        <v>5352</v>
      </c>
      <c r="D4" s="1">
        <v>5758</v>
      </c>
      <c r="E4" s="1">
        <f>(D4-C4)*40</f>
        <v>16240</v>
      </c>
      <c r="F4" s="1">
        <v>0.54</v>
      </c>
      <c r="G4" s="1">
        <f>E4*F4</f>
        <v>8769.6</v>
      </c>
      <c r="H4" s="1" t="s">
        <v>8</v>
      </c>
    </row>
    <row r="5" spans="1:8" ht="30" customHeight="1">
      <c r="A5" s="1">
        <v>3</v>
      </c>
      <c r="B5" s="1" t="s">
        <v>127</v>
      </c>
      <c r="C5" s="1">
        <v>3935</v>
      </c>
      <c r="D5" s="1">
        <v>4348</v>
      </c>
      <c r="E5" s="1">
        <f>D5-C5</f>
        <v>413</v>
      </c>
      <c r="F5" s="1">
        <v>0.54</v>
      </c>
      <c r="G5" s="1">
        <f>E5*F5</f>
        <v>223.02</v>
      </c>
      <c r="H5" s="1"/>
    </row>
    <row r="6" spans="1:8" ht="30" customHeight="1">
      <c r="A6" s="1">
        <v>4</v>
      </c>
      <c r="B6" s="1" t="s">
        <v>129</v>
      </c>
      <c r="C6" s="1">
        <v>4338</v>
      </c>
      <c r="D6" s="1">
        <v>4791</v>
      </c>
      <c r="E6" s="1">
        <f>D6-C6</f>
        <v>453</v>
      </c>
      <c r="F6" s="1">
        <v>0.54</v>
      </c>
      <c r="G6" s="1">
        <f>E6*F6</f>
        <v>244.62</v>
      </c>
      <c r="H6" s="1"/>
    </row>
    <row r="7" spans="1:8" ht="30" customHeight="1">
      <c r="A7" s="1">
        <v>5</v>
      </c>
      <c r="B7" s="1" t="s">
        <v>135</v>
      </c>
      <c r="C7" s="1">
        <v>174</v>
      </c>
      <c r="D7" s="1">
        <v>279</v>
      </c>
      <c r="E7" s="1">
        <f>(D7-C7)*30</f>
        <v>3150</v>
      </c>
      <c r="F7" s="1">
        <v>0.54</v>
      </c>
      <c r="G7" s="1">
        <f>E7*F7</f>
        <v>1701</v>
      </c>
      <c r="H7" s="1" t="s">
        <v>146</v>
      </c>
    </row>
    <row r="8" spans="1:8" ht="30" customHeight="1">
      <c r="A8" s="1">
        <v>6</v>
      </c>
      <c r="B8" s="1" t="s">
        <v>9</v>
      </c>
      <c r="C8" s="1"/>
      <c r="D8" s="1"/>
      <c r="E8" s="1">
        <f>SUM(E3:E7)</f>
        <v>25146</v>
      </c>
      <c r="F8" s="1"/>
      <c r="G8" s="1">
        <f>SUM(G3:G7)</f>
        <v>13578.840000000002</v>
      </c>
      <c r="H8" s="1"/>
    </row>
    <row r="9" spans="1:8" ht="30" customHeight="1">
      <c r="A9" s="1">
        <v>7</v>
      </c>
      <c r="B9" s="1" t="s">
        <v>10</v>
      </c>
      <c r="C9" s="1">
        <v>2209</v>
      </c>
      <c r="D9" s="1">
        <v>2543</v>
      </c>
      <c r="E9" s="1">
        <f>D9-C9</f>
        <v>334</v>
      </c>
      <c r="F9" s="1">
        <v>3.1</v>
      </c>
      <c r="G9" s="1">
        <f>E9*F9</f>
        <v>1035.4</v>
      </c>
      <c r="H9" s="1"/>
    </row>
    <row r="10" spans="1:8" ht="30" customHeight="1">
      <c r="A10" s="1">
        <v>8</v>
      </c>
      <c r="B10" s="1" t="s">
        <v>11</v>
      </c>
      <c r="C10" s="1">
        <v>7856</v>
      </c>
      <c r="D10" s="1">
        <v>9106</v>
      </c>
      <c r="E10" s="1">
        <f>D10-C10</f>
        <v>1250</v>
      </c>
      <c r="F10" s="1">
        <v>3.1</v>
      </c>
      <c r="G10" s="1">
        <f>E10*F10</f>
        <v>3875</v>
      </c>
      <c r="H10" s="1"/>
    </row>
    <row r="11" spans="1:8" ht="30" customHeight="1">
      <c r="A11" s="1">
        <v>9</v>
      </c>
      <c r="B11" s="1" t="s">
        <v>134</v>
      </c>
      <c r="C11" s="1">
        <v>490</v>
      </c>
      <c r="D11" s="1">
        <v>743</v>
      </c>
      <c r="E11" s="1">
        <f>D11-C11</f>
        <v>253</v>
      </c>
      <c r="F11" s="1">
        <v>3.1</v>
      </c>
      <c r="G11" s="1">
        <f>E11*F11</f>
        <v>784.3000000000001</v>
      </c>
      <c r="H11" s="1"/>
    </row>
    <row r="12" spans="1:8" ht="30" customHeight="1">
      <c r="A12" s="1">
        <v>10</v>
      </c>
      <c r="B12" s="1" t="s">
        <v>12</v>
      </c>
      <c r="C12" s="1"/>
      <c r="D12" s="1"/>
      <c r="E12" s="1">
        <f>SUM(E9:E11)</f>
        <v>1837</v>
      </c>
      <c r="F12" s="1"/>
      <c r="G12" s="1">
        <f>SUM(G9:G11)</f>
        <v>5694.7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13</v>
      </c>
      <c r="C21" s="2"/>
      <c r="D21" s="2"/>
      <c r="E21" s="1"/>
      <c r="F21" s="1"/>
      <c r="G21" s="1">
        <f>G8+G12</f>
        <v>19273.54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0" t="s">
        <v>154</v>
      </c>
      <c r="B1" s="40"/>
      <c r="C1" s="40"/>
      <c r="D1" s="40"/>
      <c r="E1" s="40"/>
      <c r="F1" s="40"/>
      <c r="G1" s="40"/>
      <c r="H1" s="40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37751</v>
      </c>
      <c r="D3" s="1">
        <v>38407</v>
      </c>
      <c r="E3" s="1">
        <f>D3-C3</f>
        <v>656</v>
      </c>
      <c r="F3" s="1">
        <v>0.54</v>
      </c>
      <c r="G3" s="1">
        <f>E3*F3</f>
        <v>354.24</v>
      </c>
      <c r="H3" s="1"/>
    </row>
    <row r="4" spans="1:8" ht="30" customHeight="1">
      <c r="A4" s="1">
        <v>2</v>
      </c>
      <c r="B4" s="1" t="s">
        <v>109</v>
      </c>
      <c r="C4" s="1">
        <v>83620</v>
      </c>
      <c r="D4" s="1">
        <v>85716</v>
      </c>
      <c r="E4" s="1">
        <f aca="true" t="shared" si="0" ref="E4:E16">D4-C4</f>
        <v>2096</v>
      </c>
      <c r="F4" s="1">
        <v>0.54</v>
      </c>
      <c r="G4" s="1">
        <f aca="true" t="shared" si="1" ref="G4:G18">E4*F4</f>
        <v>1131.8400000000001</v>
      </c>
      <c r="H4" s="1"/>
    </row>
    <row r="5" spans="1:8" ht="30" customHeight="1">
      <c r="A5" s="1">
        <v>3</v>
      </c>
      <c r="B5" s="1" t="s">
        <v>110</v>
      </c>
      <c r="C5" s="1">
        <v>40338</v>
      </c>
      <c r="D5" s="1">
        <v>41062</v>
      </c>
      <c r="E5" s="1">
        <f t="shared" si="0"/>
        <v>724</v>
      </c>
      <c r="F5" s="1">
        <v>0.54</v>
      </c>
      <c r="G5" s="1">
        <f t="shared" si="1"/>
        <v>390.96000000000004</v>
      </c>
      <c r="H5" s="1"/>
    </row>
    <row r="6" spans="1:8" ht="30" customHeight="1">
      <c r="A6" s="1">
        <v>4</v>
      </c>
      <c r="B6" s="1" t="s">
        <v>111</v>
      </c>
      <c r="C6" s="1">
        <v>72060</v>
      </c>
      <c r="D6" s="1">
        <v>73406</v>
      </c>
      <c r="E6" s="1">
        <f t="shared" si="0"/>
        <v>1346</v>
      </c>
      <c r="F6" s="1">
        <v>0.54</v>
      </c>
      <c r="G6" s="1">
        <f t="shared" si="1"/>
        <v>726.84</v>
      </c>
      <c r="H6" s="1"/>
    </row>
    <row r="7" spans="1:8" ht="30" customHeight="1">
      <c r="A7" s="1">
        <v>5</v>
      </c>
      <c r="B7" s="1" t="s">
        <v>112</v>
      </c>
      <c r="C7" s="1">
        <v>50200</v>
      </c>
      <c r="D7" s="1">
        <v>51062</v>
      </c>
      <c r="E7" s="1">
        <f t="shared" si="0"/>
        <v>862</v>
      </c>
      <c r="F7" s="1">
        <v>0.54</v>
      </c>
      <c r="G7" s="1">
        <f t="shared" si="1"/>
        <v>465.48</v>
      </c>
      <c r="H7" s="1"/>
    </row>
    <row r="8" spans="1:8" ht="30" customHeight="1">
      <c r="A8" s="1">
        <v>6</v>
      </c>
      <c r="B8" s="1" t="s">
        <v>113</v>
      </c>
      <c r="C8" s="1">
        <v>19636</v>
      </c>
      <c r="D8" s="1">
        <v>20759</v>
      </c>
      <c r="E8" s="1">
        <f t="shared" si="0"/>
        <v>1123</v>
      </c>
      <c r="F8" s="1">
        <v>0.54</v>
      </c>
      <c r="G8" s="1">
        <f t="shared" si="1"/>
        <v>606.4200000000001</v>
      </c>
      <c r="H8" s="1"/>
    </row>
    <row r="9" spans="1:8" ht="30" customHeight="1">
      <c r="A9" s="1">
        <v>7</v>
      </c>
      <c r="B9" s="1" t="s">
        <v>114</v>
      </c>
      <c r="C9" s="1">
        <v>56506</v>
      </c>
      <c r="D9" s="1">
        <v>57651</v>
      </c>
      <c r="E9" s="1">
        <f t="shared" si="0"/>
        <v>1145</v>
      </c>
      <c r="F9" s="1">
        <v>0.54</v>
      </c>
      <c r="G9" s="1">
        <f t="shared" si="1"/>
        <v>618.3000000000001</v>
      </c>
      <c r="H9" s="1"/>
    </row>
    <row r="10" spans="1:8" ht="30" customHeight="1">
      <c r="A10" s="1">
        <v>8</v>
      </c>
      <c r="B10" s="1" t="s">
        <v>115</v>
      </c>
      <c r="C10" s="1">
        <v>49314</v>
      </c>
      <c r="D10" s="1">
        <v>50545</v>
      </c>
      <c r="E10" s="1">
        <f t="shared" si="0"/>
        <v>1231</v>
      </c>
      <c r="F10" s="1">
        <v>0.54</v>
      </c>
      <c r="G10" s="1">
        <f t="shared" si="1"/>
        <v>664.74</v>
      </c>
      <c r="H10" s="1"/>
    </row>
    <row r="11" spans="1:8" ht="30" customHeight="1">
      <c r="A11" s="1">
        <v>9</v>
      </c>
      <c r="B11" s="1" t="s">
        <v>116</v>
      </c>
      <c r="C11" s="1">
        <v>85608</v>
      </c>
      <c r="D11" s="1">
        <v>87757</v>
      </c>
      <c r="E11" s="1">
        <f t="shared" si="0"/>
        <v>2149</v>
      </c>
      <c r="F11" s="1">
        <v>0.54</v>
      </c>
      <c r="G11" s="1">
        <f t="shared" si="1"/>
        <v>1160.46</v>
      </c>
      <c r="H11" s="1"/>
    </row>
    <row r="12" spans="1:8" ht="30" customHeight="1">
      <c r="A12" s="1">
        <v>10</v>
      </c>
      <c r="B12" s="1" t="s">
        <v>117</v>
      </c>
      <c r="C12" s="1">
        <v>122544</v>
      </c>
      <c r="D12" s="1">
        <v>124055</v>
      </c>
      <c r="E12" s="1">
        <f t="shared" si="0"/>
        <v>1511</v>
      </c>
      <c r="F12" s="1">
        <v>0.54</v>
      </c>
      <c r="G12" s="1">
        <f t="shared" si="1"/>
        <v>815.94</v>
      </c>
      <c r="H12" s="1"/>
    </row>
    <row r="13" spans="1:8" ht="30" customHeight="1">
      <c r="A13" s="1">
        <v>11</v>
      </c>
      <c r="B13" s="1" t="s">
        <v>118</v>
      </c>
      <c r="C13" s="1">
        <v>87367</v>
      </c>
      <c r="D13" s="1">
        <v>89157</v>
      </c>
      <c r="E13" s="1">
        <f t="shared" si="0"/>
        <v>1790</v>
      </c>
      <c r="F13" s="1">
        <v>0.54</v>
      </c>
      <c r="G13" s="1">
        <f t="shared" si="1"/>
        <v>966.6</v>
      </c>
      <c r="H13" s="1"/>
    </row>
    <row r="14" spans="1:8" ht="30" customHeight="1">
      <c r="A14" s="1">
        <v>12</v>
      </c>
      <c r="B14" s="1" t="s">
        <v>119</v>
      </c>
      <c r="C14" s="1">
        <v>118955</v>
      </c>
      <c r="D14" s="1">
        <v>121045</v>
      </c>
      <c r="E14" s="1">
        <f t="shared" si="0"/>
        <v>2090</v>
      </c>
      <c r="F14" s="1">
        <v>0.54</v>
      </c>
      <c r="G14" s="1">
        <f t="shared" si="1"/>
        <v>1128.6000000000001</v>
      </c>
      <c r="H14" s="1"/>
    </row>
    <row r="15" spans="1:8" ht="30" customHeight="1">
      <c r="A15" s="1">
        <v>13</v>
      </c>
      <c r="B15" s="1" t="s">
        <v>120</v>
      </c>
      <c r="C15" s="1">
        <v>52320</v>
      </c>
      <c r="D15" s="1">
        <v>53145</v>
      </c>
      <c r="E15" s="1">
        <f t="shared" si="0"/>
        <v>825</v>
      </c>
      <c r="F15" s="1">
        <v>0.54</v>
      </c>
      <c r="G15" s="1">
        <f t="shared" si="1"/>
        <v>445.50000000000006</v>
      </c>
      <c r="H15" s="1"/>
    </row>
    <row r="16" spans="1:8" ht="30" customHeight="1">
      <c r="A16" s="1">
        <v>14</v>
      </c>
      <c r="B16" s="1" t="s">
        <v>121</v>
      </c>
      <c r="C16" s="1">
        <v>49850</v>
      </c>
      <c r="D16" s="1">
        <v>50762</v>
      </c>
      <c r="E16" s="1">
        <f t="shared" si="0"/>
        <v>912</v>
      </c>
      <c r="F16" s="1">
        <v>0.54</v>
      </c>
      <c r="G16" s="1">
        <f t="shared" si="1"/>
        <v>492.48</v>
      </c>
      <c r="H16" s="1"/>
    </row>
    <row r="17" spans="1:8" ht="30" customHeight="1">
      <c r="A17" s="3">
        <v>15</v>
      </c>
      <c r="B17" s="3" t="s">
        <v>122</v>
      </c>
      <c r="C17" s="3">
        <v>1858</v>
      </c>
      <c r="D17" s="3">
        <v>1889</v>
      </c>
      <c r="E17" s="1">
        <f>(D17-C17)*40</f>
        <v>1240</v>
      </c>
      <c r="F17" s="1">
        <v>0.54</v>
      </c>
      <c r="G17" s="1">
        <f t="shared" si="1"/>
        <v>669.6</v>
      </c>
      <c r="H17" s="2"/>
    </row>
    <row r="18" spans="1:8" ht="30" customHeight="1">
      <c r="A18" s="3">
        <v>16</v>
      </c>
      <c r="B18" s="4" t="s">
        <v>123</v>
      </c>
      <c r="C18" s="3">
        <v>14714</v>
      </c>
      <c r="D18" s="3">
        <v>15566</v>
      </c>
      <c r="E18" s="1">
        <f>D18-C18</f>
        <v>852</v>
      </c>
      <c r="F18" s="1">
        <v>0.54</v>
      </c>
      <c r="G18" s="1">
        <f t="shared" si="1"/>
        <v>460.08000000000004</v>
      </c>
      <c r="H18" s="2"/>
    </row>
    <row r="19" spans="1:8" ht="30" customHeight="1">
      <c r="A19" s="3">
        <v>17</v>
      </c>
      <c r="B19" s="3"/>
      <c r="C19" s="3"/>
      <c r="D19" s="3"/>
      <c r="E19" s="1"/>
      <c r="F19" s="1"/>
      <c r="G19" s="1"/>
      <c r="H19" s="2"/>
    </row>
    <row r="20" spans="1:8" ht="30" customHeight="1">
      <c r="A20" s="3">
        <v>18</v>
      </c>
      <c r="B20" s="3" t="s">
        <v>106</v>
      </c>
      <c r="C20" s="3"/>
      <c r="D20" s="3"/>
      <c r="E20" s="1">
        <f>SUM(E3:E19)</f>
        <v>20552</v>
      </c>
      <c r="F20" s="1"/>
      <c r="G20" s="1">
        <f>SUM(G3:G19)</f>
        <v>11098.08</v>
      </c>
      <c r="H20" s="2"/>
    </row>
    <row r="21" spans="1:8" ht="14.25">
      <c r="A21" t="s">
        <v>124</v>
      </c>
      <c r="C21" s="5"/>
      <c r="D21" s="5"/>
      <c r="E21" s="5"/>
      <c r="F21" s="5"/>
      <c r="G21" s="5"/>
      <c r="H21" s="5"/>
    </row>
    <row r="22" spans="2:7" ht="14.25">
      <c r="B22" s="6" t="s">
        <v>43</v>
      </c>
      <c r="G22" t="s">
        <v>44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I11" sqref="I1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0" t="s">
        <v>155</v>
      </c>
      <c r="B1" s="40"/>
      <c r="C1" s="40"/>
      <c r="D1" s="40"/>
      <c r="E1" s="40"/>
      <c r="F1" s="40"/>
      <c r="G1" s="40"/>
      <c r="H1" s="40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46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108</v>
      </c>
      <c r="C3" s="1">
        <v>280</v>
      </c>
      <c r="D3" s="1">
        <v>285</v>
      </c>
      <c r="E3" s="1">
        <f>D3-C3</f>
        <v>5</v>
      </c>
      <c r="F3" s="1">
        <v>3.1</v>
      </c>
      <c r="G3" s="1">
        <f>E3*F3</f>
        <v>15.5</v>
      </c>
      <c r="H3" s="1"/>
    </row>
    <row r="4" spans="1:8" ht="30" customHeight="1">
      <c r="A4" s="1">
        <v>2</v>
      </c>
      <c r="B4" s="1" t="s">
        <v>109</v>
      </c>
      <c r="C4" s="1">
        <v>230</v>
      </c>
      <c r="D4" s="1">
        <v>235</v>
      </c>
      <c r="E4" s="1">
        <f aca="true" t="shared" si="0" ref="E4:E18">D4-C4</f>
        <v>5</v>
      </c>
      <c r="F4" s="1">
        <v>3.1</v>
      </c>
      <c r="G4" s="1">
        <f aca="true" t="shared" si="1" ref="G4:G18">E4*F4</f>
        <v>15.5</v>
      </c>
      <c r="H4" s="1"/>
    </row>
    <row r="5" spans="1:8" ht="30" customHeight="1">
      <c r="A5" s="1">
        <v>3</v>
      </c>
      <c r="B5" s="1" t="s">
        <v>110</v>
      </c>
      <c r="C5" s="1">
        <v>160</v>
      </c>
      <c r="D5" s="1">
        <v>163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111</v>
      </c>
      <c r="C6" s="1">
        <v>1000</v>
      </c>
      <c r="D6" s="1">
        <v>1025</v>
      </c>
      <c r="E6" s="1">
        <f t="shared" si="0"/>
        <v>25</v>
      </c>
      <c r="F6" s="1">
        <v>3.1</v>
      </c>
      <c r="G6" s="1">
        <f t="shared" si="1"/>
        <v>77.5</v>
      </c>
      <c r="H6" s="1"/>
    </row>
    <row r="7" spans="1:8" ht="30" customHeight="1">
      <c r="A7" s="1">
        <v>5</v>
      </c>
      <c r="B7" s="1" t="s">
        <v>112</v>
      </c>
      <c r="C7" s="1">
        <v>1125</v>
      </c>
      <c r="D7" s="1">
        <v>1165</v>
      </c>
      <c r="E7" s="1">
        <f t="shared" si="0"/>
        <v>40</v>
      </c>
      <c r="F7" s="1">
        <v>3.1</v>
      </c>
      <c r="G7" s="1">
        <f t="shared" si="1"/>
        <v>124</v>
      </c>
      <c r="H7" s="1"/>
    </row>
    <row r="8" spans="1:8" ht="30" customHeight="1">
      <c r="A8" s="1">
        <v>6</v>
      </c>
      <c r="B8" s="1" t="s">
        <v>113</v>
      </c>
      <c r="C8" s="1">
        <v>265</v>
      </c>
      <c r="D8" s="1">
        <v>300</v>
      </c>
      <c r="E8" s="1">
        <f t="shared" si="0"/>
        <v>35</v>
      </c>
      <c r="F8" s="1">
        <v>3.1</v>
      </c>
      <c r="G8" s="1">
        <f t="shared" si="1"/>
        <v>108.5</v>
      </c>
      <c r="H8" s="1"/>
    </row>
    <row r="9" spans="1:8" ht="30" customHeight="1">
      <c r="A9" s="1">
        <v>7</v>
      </c>
      <c r="B9" s="1" t="s">
        <v>114</v>
      </c>
      <c r="C9" s="1">
        <v>1077</v>
      </c>
      <c r="D9" s="1">
        <v>1107</v>
      </c>
      <c r="E9" s="1">
        <f t="shared" si="0"/>
        <v>30</v>
      </c>
      <c r="F9" s="1">
        <v>3.1</v>
      </c>
      <c r="G9" s="1">
        <f t="shared" si="1"/>
        <v>93</v>
      </c>
      <c r="H9" s="1"/>
    </row>
    <row r="10" spans="1:8" ht="30" customHeight="1">
      <c r="A10" s="1">
        <v>8</v>
      </c>
      <c r="B10" s="1" t="s">
        <v>115</v>
      </c>
      <c r="C10" s="1">
        <v>1040</v>
      </c>
      <c r="D10" s="1">
        <v>1060</v>
      </c>
      <c r="E10" s="1">
        <f t="shared" si="0"/>
        <v>20</v>
      </c>
      <c r="F10" s="1">
        <v>3.1</v>
      </c>
      <c r="G10" s="1">
        <f t="shared" si="1"/>
        <v>62</v>
      </c>
      <c r="H10" s="1"/>
    </row>
    <row r="11" spans="1:8" ht="30" customHeight="1">
      <c r="A11" s="1">
        <v>9</v>
      </c>
      <c r="B11" s="1" t="s">
        <v>116</v>
      </c>
      <c r="C11" s="1">
        <v>241</v>
      </c>
      <c r="D11" s="1">
        <v>251</v>
      </c>
      <c r="E11" s="1">
        <f t="shared" si="0"/>
        <v>10</v>
      </c>
      <c r="F11" s="1">
        <v>3.1</v>
      </c>
      <c r="G11" s="1">
        <f t="shared" si="1"/>
        <v>31</v>
      </c>
      <c r="H11" s="1"/>
    </row>
    <row r="12" spans="1:8" ht="30" customHeight="1">
      <c r="A12" s="1">
        <v>10</v>
      </c>
      <c r="B12" s="1" t="s">
        <v>117</v>
      </c>
      <c r="C12" s="1">
        <v>2355</v>
      </c>
      <c r="D12" s="1">
        <v>2400</v>
      </c>
      <c r="E12" s="1">
        <f t="shared" si="0"/>
        <v>45</v>
      </c>
      <c r="F12" s="1">
        <v>3.1</v>
      </c>
      <c r="G12" s="1">
        <f t="shared" si="1"/>
        <v>139.5</v>
      </c>
      <c r="H12" s="1"/>
    </row>
    <row r="13" spans="1:8" ht="30" customHeight="1">
      <c r="A13" s="1">
        <v>11</v>
      </c>
      <c r="B13" s="1" t="s">
        <v>118</v>
      </c>
      <c r="C13" s="1">
        <v>410</v>
      </c>
      <c r="D13" s="1">
        <v>420</v>
      </c>
      <c r="E13" s="1">
        <f t="shared" si="0"/>
        <v>10</v>
      </c>
      <c r="F13" s="1">
        <v>3.1</v>
      </c>
      <c r="G13" s="1">
        <f t="shared" si="1"/>
        <v>31</v>
      </c>
      <c r="H13" s="1"/>
    </row>
    <row r="14" spans="1:8" ht="30" customHeight="1">
      <c r="A14" s="1">
        <v>12</v>
      </c>
      <c r="B14" s="1" t="s">
        <v>119</v>
      </c>
      <c r="C14" s="1">
        <v>1320</v>
      </c>
      <c r="D14" s="1">
        <v>1330</v>
      </c>
      <c r="E14" s="1">
        <f t="shared" si="0"/>
        <v>10</v>
      </c>
      <c r="F14" s="1">
        <v>3.1</v>
      </c>
      <c r="G14" s="1">
        <f t="shared" si="1"/>
        <v>31</v>
      </c>
      <c r="H14" s="1"/>
    </row>
    <row r="15" spans="1:8" ht="30" customHeight="1">
      <c r="A15" s="1">
        <v>13</v>
      </c>
      <c r="B15" s="1" t="s">
        <v>120</v>
      </c>
      <c r="C15" s="1">
        <v>633</v>
      </c>
      <c r="D15" s="1">
        <v>643</v>
      </c>
      <c r="E15" s="1">
        <f t="shared" si="0"/>
        <v>10</v>
      </c>
      <c r="F15" s="1">
        <v>3.1</v>
      </c>
      <c r="G15" s="1">
        <f t="shared" si="1"/>
        <v>31</v>
      </c>
      <c r="H15" s="1"/>
    </row>
    <row r="16" spans="1:8" ht="30" customHeight="1">
      <c r="A16" s="1">
        <v>14</v>
      </c>
      <c r="B16" s="1" t="s">
        <v>121</v>
      </c>
      <c r="C16" s="1">
        <v>1002</v>
      </c>
      <c r="D16" s="1">
        <v>1032</v>
      </c>
      <c r="E16" s="1">
        <f t="shared" si="0"/>
        <v>30</v>
      </c>
      <c r="F16" s="1">
        <v>3.1</v>
      </c>
      <c r="G16" s="1">
        <f t="shared" si="1"/>
        <v>93</v>
      </c>
      <c r="H16" s="1"/>
    </row>
    <row r="17" spans="1:8" ht="30" customHeight="1">
      <c r="A17" s="3">
        <v>15</v>
      </c>
      <c r="B17" s="3" t="s">
        <v>122</v>
      </c>
      <c r="C17" s="1">
        <v>1066</v>
      </c>
      <c r="D17" s="1">
        <v>1096</v>
      </c>
      <c r="E17" s="1">
        <f t="shared" si="0"/>
        <v>30</v>
      </c>
      <c r="F17" s="1">
        <v>3.1</v>
      </c>
      <c r="G17" s="1">
        <f t="shared" si="1"/>
        <v>93</v>
      </c>
      <c r="H17" s="2"/>
    </row>
    <row r="18" spans="1:8" ht="30" customHeight="1">
      <c r="A18" s="3">
        <v>16</v>
      </c>
      <c r="B18" s="4" t="s">
        <v>123</v>
      </c>
      <c r="C18" s="1">
        <v>571</v>
      </c>
      <c r="D18" s="1">
        <v>611</v>
      </c>
      <c r="E18" s="1">
        <f t="shared" si="0"/>
        <v>40</v>
      </c>
      <c r="F18" s="1">
        <v>3.1</v>
      </c>
      <c r="G18" s="1">
        <f t="shared" si="1"/>
        <v>124</v>
      </c>
      <c r="H18" s="2"/>
    </row>
    <row r="19" spans="1:8" ht="30" customHeight="1">
      <c r="A19" s="3">
        <v>17</v>
      </c>
      <c r="B19" s="3" t="s">
        <v>106</v>
      </c>
      <c r="C19" s="2"/>
      <c r="D19" s="2"/>
      <c r="E19" s="1">
        <f>SUM(E3:E18)</f>
        <v>348</v>
      </c>
      <c r="F19" s="2"/>
      <c r="G19" s="1">
        <f>SUM(G3:G18)</f>
        <v>1078.8</v>
      </c>
      <c r="H19" s="2"/>
    </row>
    <row r="20" spans="3:8" ht="14.25">
      <c r="C20" s="5"/>
      <c r="D20" s="5"/>
      <c r="E20" s="5"/>
      <c r="F20" s="5"/>
      <c r="G20" s="5"/>
      <c r="H20" s="5"/>
    </row>
    <row r="21" spans="2:7" ht="14.25">
      <c r="B21" s="6" t="s">
        <v>43</v>
      </c>
      <c r="G21" t="s">
        <v>44</v>
      </c>
    </row>
    <row r="22" ht="14.25">
      <c r="B22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9" t="s">
        <v>149</v>
      </c>
      <c r="B1" s="40"/>
      <c r="C1" s="40"/>
      <c r="D1" s="40"/>
      <c r="E1" s="40"/>
      <c r="F1" s="40"/>
      <c r="G1" s="40"/>
      <c r="H1" s="40"/>
    </row>
    <row r="2" spans="1:8" ht="30" customHeight="1">
      <c r="A2" s="1" t="s">
        <v>0</v>
      </c>
      <c r="B2" s="1" t="s">
        <v>1</v>
      </c>
      <c r="C2" s="2" t="s">
        <v>132</v>
      </c>
      <c r="D2" s="2" t="s">
        <v>133</v>
      </c>
      <c r="E2" s="2" t="s">
        <v>2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136</v>
      </c>
      <c r="C3" s="1">
        <v>156</v>
      </c>
      <c r="D3" s="1">
        <v>286</v>
      </c>
      <c r="E3" s="1">
        <f>(D3-C3)*240</f>
        <v>31200</v>
      </c>
      <c r="F3" s="1">
        <v>0.54</v>
      </c>
      <c r="G3" s="1">
        <f aca="true" t="shared" si="0" ref="G3:G8">E3*F3</f>
        <v>16848</v>
      </c>
      <c r="H3" s="1" t="s">
        <v>147</v>
      </c>
    </row>
    <row r="4" spans="1:8" ht="30" customHeight="1">
      <c r="A4" s="1">
        <v>2</v>
      </c>
      <c r="B4" s="1" t="s">
        <v>137</v>
      </c>
      <c r="C4" s="1">
        <v>958</v>
      </c>
      <c r="D4" s="1">
        <v>1671</v>
      </c>
      <c r="E4" s="1">
        <f>D4-C4</f>
        <v>713</v>
      </c>
      <c r="F4" s="1">
        <v>0.54</v>
      </c>
      <c r="G4" s="1">
        <f t="shared" si="0"/>
        <v>385.02000000000004</v>
      </c>
      <c r="H4" s="1"/>
    </row>
    <row r="5" spans="1:8" ht="30" customHeight="1">
      <c r="A5" s="1">
        <v>3</v>
      </c>
      <c r="B5" s="1" t="s">
        <v>138</v>
      </c>
      <c r="C5" s="1">
        <v>988</v>
      </c>
      <c r="D5" s="1">
        <v>1808</v>
      </c>
      <c r="E5" s="1">
        <f>D5-C5</f>
        <v>820</v>
      </c>
      <c r="F5" s="1">
        <v>0.54</v>
      </c>
      <c r="G5" s="1">
        <f t="shared" si="0"/>
        <v>442.8</v>
      </c>
      <c r="H5" s="1"/>
    </row>
    <row r="6" spans="1:8" ht="30" customHeight="1">
      <c r="A6" s="1">
        <v>4</v>
      </c>
      <c r="B6" s="1" t="s">
        <v>139</v>
      </c>
      <c r="C6" s="1">
        <v>886</v>
      </c>
      <c r="D6" s="1">
        <v>1359</v>
      </c>
      <c r="E6" s="1">
        <f>D6-C6</f>
        <v>473</v>
      </c>
      <c r="F6" s="1">
        <v>0.54</v>
      </c>
      <c r="G6" s="1">
        <f t="shared" si="0"/>
        <v>255.42000000000002</v>
      </c>
      <c r="H6" s="1"/>
    </row>
    <row r="7" spans="1:8" ht="30" customHeight="1">
      <c r="A7" s="1">
        <v>5</v>
      </c>
      <c r="B7" s="1" t="s">
        <v>140</v>
      </c>
      <c r="C7" s="1">
        <v>864</v>
      </c>
      <c r="D7" s="1">
        <v>1327</v>
      </c>
      <c r="E7" s="1">
        <f>D7-C7</f>
        <v>463</v>
      </c>
      <c r="F7" s="1">
        <v>0.54</v>
      </c>
      <c r="G7" s="1">
        <f t="shared" si="0"/>
        <v>250.02</v>
      </c>
      <c r="H7" s="1"/>
    </row>
    <row r="8" spans="1:8" ht="30" customHeight="1">
      <c r="A8" s="1">
        <v>6</v>
      </c>
      <c r="B8" s="1" t="s">
        <v>141</v>
      </c>
      <c r="C8" s="1">
        <v>635</v>
      </c>
      <c r="D8" s="1">
        <v>969</v>
      </c>
      <c r="E8" s="1">
        <f>D8-C8</f>
        <v>334</v>
      </c>
      <c r="F8" s="1">
        <v>0.54</v>
      </c>
      <c r="G8" s="1">
        <f t="shared" si="0"/>
        <v>180.36</v>
      </c>
      <c r="H8" s="1"/>
    </row>
    <row r="9" spans="1:8" ht="30" customHeight="1">
      <c r="A9" s="1">
        <v>7</v>
      </c>
      <c r="B9" s="1" t="s">
        <v>143</v>
      </c>
      <c r="C9" s="1"/>
      <c r="D9" s="1"/>
      <c r="E9" s="1">
        <f>SUM(E3:E8)</f>
        <v>34003</v>
      </c>
      <c r="F9" s="1"/>
      <c r="G9" s="1">
        <f>SUM(G3:G8)</f>
        <v>18361.62</v>
      </c>
      <c r="H9" s="1"/>
    </row>
    <row r="10" spans="1:8" ht="30" customHeight="1">
      <c r="A10" s="1">
        <v>8</v>
      </c>
      <c r="B10" s="1" t="s">
        <v>142</v>
      </c>
      <c r="C10" s="1">
        <v>441892</v>
      </c>
      <c r="D10" s="1">
        <v>445939</v>
      </c>
      <c r="E10" s="1">
        <f>D10-C10</f>
        <v>4047</v>
      </c>
      <c r="F10" s="1">
        <v>3.1</v>
      </c>
      <c r="G10" s="1">
        <f>E10*F10</f>
        <v>12545.7</v>
      </c>
      <c r="H10" s="1"/>
    </row>
    <row r="11" spans="1:8" ht="30" customHeight="1">
      <c r="A11" s="1">
        <v>9</v>
      </c>
      <c r="B11" s="1" t="s">
        <v>144</v>
      </c>
      <c r="C11" s="1"/>
      <c r="D11" s="1"/>
      <c r="E11" s="1">
        <f>E10</f>
        <v>4047</v>
      </c>
      <c r="F11" s="1"/>
      <c r="G11" s="1">
        <f>G10</f>
        <v>12545.7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145</v>
      </c>
      <c r="C21" s="2"/>
      <c r="D21" s="2"/>
      <c r="E21" s="1"/>
      <c r="F21" s="2"/>
      <c r="G21" s="1">
        <f>G9+G11</f>
        <v>30907.32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14</v>
      </c>
      <c r="G23" t="s">
        <v>15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20.25">
      <c r="A2" s="51" t="s">
        <v>150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4.25">
      <c r="A3" s="43" t="s">
        <v>0</v>
      </c>
      <c r="B3" s="43" t="s">
        <v>16</v>
      </c>
      <c r="C3" s="43" t="s">
        <v>17</v>
      </c>
      <c r="D3" s="43" t="s">
        <v>18</v>
      </c>
      <c r="E3" s="43" t="s">
        <v>19</v>
      </c>
      <c r="F3" s="43"/>
      <c r="G3" s="43" t="s">
        <v>20</v>
      </c>
      <c r="H3" s="45" t="s">
        <v>21</v>
      </c>
      <c r="I3" s="52" t="s">
        <v>22</v>
      </c>
      <c r="J3" s="45" t="s">
        <v>5</v>
      </c>
    </row>
    <row r="4" spans="1:10" ht="18" customHeight="1">
      <c r="A4" s="43"/>
      <c r="B4" s="43"/>
      <c r="C4" s="43"/>
      <c r="D4" s="43"/>
      <c r="E4" s="14" t="s">
        <v>23</v>
      </c>
      <c r="F4" s="14" t="s">
        <v>24</v>
      </c>
      <c r="G4" s="43"/>
      <c r="H4" s="46"/>
      <c r="I4" s="53"/>
      <c r="J4" s="46"/>
    </row>
    <row r="5" spans="1:10" ht="27.75" customHeight="1">
      <c r="A5" s="14">
        <v>1</v>
      </c>
      <c r="B5" s="14" t="s">
        <v>25</v>
      </c>
      <c r="C5" s="14"/>
      <c r="D5" s="14"/>
      <c r="E5" s="14">
        <v>195352</v>
      </c>
      <c r="F5" s="14">
        <v>196713</v>
      </c>
      <c r="G5" s="32">
        <f aca="true" t="shared" si="0" ref="G5:G11">F5-E5</f>
        <v>1361</v>
      </c>
      <c r="H5" s="32">
        <v>0.54</v>
      </c>
      <c r="I5" s="32">
        <f>G5*H5</f>
        <v>734.94</v>
      </c>
      <c r="J5" s="14"/>
    </row>
    <row r="6" spans="1:10" ht="26.25" customHeight="1">
      <c r="A6" s="14">
        <v>2</v>
      </c>
      <c r="B6" s="14" t="s">
        <v>26</v>
      </c>
      <c r="C6" s="14"/>
      <c r="D6" s="14"/>
      <c r="E6" s="14">
        <v>34550</v>
      </c>
      <c r="F6" s="14">
        <v>35242</v>
      </c>
      <c r="G6" s="32">
        <f t="shared" si="0"/>
        <v>692</v>
      </c>
      <c r="H6" s="32">
        <v>0.54</v>
      </c>
      <c r="I6" s="32">
        <f aca="true" t="shared" si="1" ref="I6:I26">G6*H6</f>
        <v>373.68</v>
      </c>
      <c r="J6" s="14"/>
    </row>
    <row r="7" spans="1:10" ht="27.75" customHeight="1">
      <c r="A7" s="47">
        <v>3</v>
      </c>
      <c r="B7" s="47" t="s">
        <v>27</v>
      </c>
      <c r="C7" s="1">
        <v>2226</v>
      </c>
      <c r="D7" s="1" t="s">
        <v>28</v>
      </c>
      <c r="E7" s="1">
        <v>11349</v>
      </c>
      <c r="F7" s="1">
        <v>11430</v>
      </c>
      <c r="G7" s="32">
        <f>(F7-E7)*40</f>
        <v>3240</v>
      </c>
      <c r="H7" s="32">
        <v>0.54</v>
      </c>
      <c r="I7" s="32">
        <f t="shared" si="1"/>
        <v>1749.6000000000001</v>
      </c>
      <c r="J7" s="14"/>
    </row>
    <row r="8" spans="1:10" ht="27.75" customHeight="1">
      <c r="A8" s="48"/>
      <c r="B8" s="48"/>
      <c r="C8" s="1">
        <v>2901</v>
      </c>
      <c r="D8" s="1"/>
      <c r="E8" s="1">
        <v>383678</v>
      </c>
      <c r="F8" s="1">
        <v>385521</v>
      </c>
      <c r="G8" s="32">
        <f t="shared" si="0"/>
        <v>1843</v>
      </c>
      <c r="H8" s="32">
        <v>0.54</v>
      </c>
      <c r="I8" s="32">
        <f t="shared" si="1"/>
        <v>995.22</v>
      </c>
      <c r="J8" s="14"/>
    </row>
    <row r="9" spans="1:10" ht="28.5" customHeight="1">
      <c r="A9" s="48"/>
      <c r="B9" s="48"/>
      <c r="C9" s="1">
        <v>2854</v>
      </c>
      <c r="D9" s="1"/>
      <c r="E9" s="1">
        <v>72265</v>
      </c>
      <c r="F9" s="1">
        <v>72526</v>
      </c>
      <c r="G9" s="32">
        <f t="shared" si="0"/>
        <v>261</v>
      </c>
      <c r="H9" s="32">
        <v>0.54</v>
      </c>
      <c r="I9" s="32">
        <f t="shared" si="1"/>
        <v>140.94</v>
      </c>
      <c r="J9" s="14"/>
    </row>
    <row r="10" spans="1:10" ht="27" customHeight="1">
      <c r="A10" s="48"/>
      <c r="B10" s="48"/>
      <c r="C10" s="1">
        <v>1523</v>
      </c>
      <c r="D10" s="1"/>
      <c r="E10" s="1">
        <v>108705</v>
      </c>
      <c r="F10" s="1">
        <v>110289</v>
      </c>
      <c r="G10" s="32">
        <f t="shared" si="0"/>
        <v>1584</v>
      </c>
      <c r="H10" s="32">
        <v>0.54</v>
      </c>
      <c r="I10" s="32">
        <f t="shared" si="1"/>
        <v>855.36</v>
      </c>
      <c r="J10" s="14"/>
    </row>
    <row r="11" spans="1:10" ht="27" customHeight="1">
      <c r="A11" s="48"/>
      <c r="B11" s="49"/>
      <c r="C11" s="1">
        <v>1011</v>
      </c>
      <c r="D11" s="1"/>
      <c r="E11" s="1">
        <v>430708</v>
      </c>
      <c r="F11" s="1">
        <v>431539</v>
      </c>
      <c r="G11" s="32">
        <f t="shared" si="0"/>
        <v>831</v>
      </c>
      <c r="H11" s="32">
        <v>0.54</v>
      </c>
      <c r="I11" s="32">
        <f t="shared" si="1"/>
        <v>448.74</v>
      </c>
      <c r="J11" s="14"/>
    </row>
    <row r="12" spans="1:10" ht="27" customHeight="1">
      <c r="A12" s="49"/>
      <c r="B12" s="16" t="s">
        <v>29</v>
      </c>
      <c r="C12" s="1"/>
      <c r="D12" s="1"/>
      <c r="E12" s="1"/>
      <c r="F12" s="1"/>
      <c r="G12" s="32">
        <f>SUM(G7:G11)</f>
        <v>7759</v>
      </c>
      <c r="H12" s="32">
        <v>0.54</v>
      </c>
      <c r="I12" s="32">
        <f>SUM(I7:I11)</f>
        <v>4189.860000000001</v>
      </c>
      <c r="J12" s="14"/>
    </row>
    <row r="13" spans="1:10" ht="27" customHeight="1">
      <c r="A13" s="1">
        <v>4</v>
      </c>
      <c r="B13" s="1" t="s">
        <v>30</v>
      </c>
      <c r="C13" s="1"/>
      <c r="D13" s="1" t="s">
        <v>31</v>
      </c>
      <c r="E13" s="1">
        <v>3355</v>
      </c>
      <c r="F13" s="1">
        <v>3394</v>
      </c>
      <c r="G13" s="32">
        <f>(F13-E13)*20</f>
        <v>780</v>
      </c>
      <c r="H13" s="32">
        <v>0.54</v>
      </c>
      <c r="I13" s="32">
        <f>G13*H13</f>
        <v>421.20000000000005</v>
      </c>
      <c r="J13" s="14"/>
    </row>
    <row r="14" spans="1:10" ht="28.5" customHeight="1">
      <c r="A14" s="1">
        <v>5</v>
      </c>
      <c r="B14" s="1" t="s">
        <v>32</v>
      </c>
      <c r="C14" s="1">
        <v>3888</v>
      </c>
      <c r="D14" s="33" t="s">
        <v>33</v>
      </c>
      <c r="E14" s="1">
        <v>2832</v>
      </c>
      <c r="F14" s="1">
        <v>2856</v>
      </c>
      <c r="G14" s="32">
        <f>(F14-E14)*40</f>
        <v>960</v>
      </c>
      <c r="H14" s="32">
        <v>0.54</v>
      </c>
      <c r="I14" s="32">
        <f t="shared" si="1"/>
        <v>518.4000000000001</v>
      </c>
      <c r="J14" s="14"/>
    </row>
    <row r="15" spans="1:10" ht="28.5" customHeight="1">
      <c r="A15" s="47">
        <v>6</v>
      </c>
      <c r="B15" s="42" t="s">
        <v>34</v>
      </c>
      <c r="C15" s="1">
        <v>3346</v>
      </c>
      <c r="D15" s="1"/>
      <c r="E15" s="1">
        <v>123190</v>
      </c>
      <c r="F15" s="1">
        <v>124585</v>
      </c>
      <c r="G15" s="32">
        <f>F15-E15</f>
        <v>1395</v>
      </c>
      <c r="H15" s="32">
        <v>0.54</v>
      </c>
      <c r="I15" s="32">
        <f t="shared" si="1"/>
        <v>753.3000000000001</v>
      </c>
      <c r="J15" s="14"/>
    </row>
    <row r="16" spans="1:10" ht="28.5" customHeight="1">
      <c r="A16" s="48"/>
      <c r="B16" s="42"/>
      <c r="C16" s="1">
        <v>3248</v>
      </c>
      <c r="D16" s="1" t="s">
        <v>28</v>
      </c>
      <c r="E16" s="1">
        <v>4357</v>
      </c>
      <c r="F16" s="1">
        <v>4414</v>
      </c>
      <c r="G16" s="32">
        <f>(F16-E16)*40</f>
        <v>2280</v>
      </c>
      <c r="H16" s="32">
        <v>0.54</v>
      </c>
      <c r="I16" s="32">
        <f t="shared" si="1"/>
        <v>1231.2</v>
      </c>
      <c r="J16" s="14"/>
    </row>
    <row r="17" spans="1:10" ht="30.75" customHeight="1">
      <c r="A17" s="48"/>
      <c r="B17" s="42"/>
      <c r="C17" s="1">
        <v>2884</v>
      </c>
      <c r="D17" s="1"/>
      <c r="E17" s="1">
        <v>66562</v>
      </c>
      <c r="F17" s="1">
        <v>66824</v>
      </c>
      <c r="G17" s="32">
        <f>F17-E17</f>
        <v>262</v>
      </c>
      <c r="H17" s="32">
        <v>0.54</v>
      </c>
      <c r="I17" s="32">
        <f t="shared" si="1"/>
        <v>141.48000000000002</v>
      </c>
      <c r="J17" s="14"/>
    </row>
    <row r="18" spans="1:10" ht="27.75" customHeight="1">
      <c r="A18" s="48"/>
      <c r="B18" s="42"/>
      <c r="C18" s="1">
        <v>3236</v>
      </c>
      <c r="D18" s="1"/>
      <c r="E18" s="1">
        <v>68030</v>
      </c>
      <c r="F18" s="1">
        <v>68810</v>
      </c>
      <c r="G18" s="32">
        <f>F18-E18</f>
        <v>780</v>
      </c>
      <c r="H18" s="32">
        <v>0.54</v>
      </c>
      <c r="I18" s="32">
        <f t="shared" si="1"/>
        <v>421.20000000000005</v>
      </c>
      <c r="J18" s="14"/>
    </row>
    <row r="19" spans="1:10" ht="27.75" customHeight="1">
      <c r="A19" s="48"/>
      <c r="B19" s="42"/>
      <c r="C19" s="1">
        <v>5494</v>
      </c>
      <c r="D19" s="8" t="s">
        <v>35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8"/>
      <c r="B20" s="42"/>
      <c r="C20" s="1">
        <v>6706</v>
      </c>
      <c r="D20" s="8"/>
      <c r="E20" s="1">
        <v>87712</v>
      </c>
      <c r="F20" s="1">
        <v>88463</v>
      </c>
      <c r="G20" s="32">
        <f>F20-E20</f>
        <v>751</v>
      </c>
      <c r="H20" s="32">
        <v>0.54</v>
      </c>
      <c r="I20" s="32">
        <f t="shared" si="1"/>
        <v>405.54</v>
      </c>
      <c r="J20" s="14"/>
    </row>
    <row r="21" spans="1:10" ht="27" customHeight="1">
      <c r="A21" s="49"/>
      <c r="B21" s="15" t="s">
        <v>29</v>
      </c>
      <c r="C21" s="15"/>
      <c r="D21" s="34"/>
      <c r="E21" s="15"/>
      <c r="F21" s="15"/>
      <c r="G21" s="35">
        <f>SUM(G15:G20)</f>
        <v>5468</v>
      </c>
      <c r="H21" s="32">
        <v>0.54</v>
      </c>
      <c r="I21" s="32">
        <f>SUM(I15:I20)</f>
        <v>2952.7200000000003</v>
      </c>
      <c r="J21" s="14"/>
    </row>
    <row r="22" spans="1:10" ht="28.5" customHeight="1">
      <c r="A22" s="42">
        <v>6</v>
      </c>
      <c r="B22" s="42" t="s">
        <v>36</v>
      </c>
      <c r="C22" s="42">
        <v>3161</v>
      </c>
      <c r="D22" s="41" t="s">
        <v>37</v>
      </c>
      <c r="E22" s="42">
        <v>11103</v>
      </c>
      <c r="F22" s="42">
        <v>11292</v>
      </c>
      <c r="G22" s="44">
        <f>(F22-E22)*40-G6</f>
        <v>6868</v>
      </c>
      <c r="H22" s="32">
        <v>0.54</v>
      </c>
      <c r="I22" s="32">
        <f t="shared" si="1"/>
        <v>3708.7200000000003</v>
      </c>
      <c r="J22" s="14"/>
    </row>
    <row r="23" spans="1:10" ht="14.25" customHeight="1" hidden="1">
      <c r="A23" s="42"/>
      <c r="B23" s="42"/>
      <c r="C23" s="42"/>
      <c r="D23" s="41"/>
      <c r="E23" s="42"/>
      <c r="F23" s="42"/>
      <c r="G23" s="44"/>
      <c r="H23" s="32">
        <v>0.54</v>
      </c>
      <c r="I23" s="32">
        <f t="shared" si="1"/>
        <v>0</v>
      </c>
      <c r="J23" s="14"/>
    </row>
    <row r="24" spans="1:10" ht="14.25" customHeight="1" hidden="1">
      <c r="A24" s="42"/>
      <c r="B24" s="42"/>
      <c r="C24" s="42"/>
      <c r="D24" s="41"/>
      <c r="E24" s="42"/>
      <c r="F24" s="42"/>
      <c r="G24" s="44"/>
      <c r="H24" s="32">
        <v>0.54</v>
      </c>
      <c r="I24" s="32">
        <f t="shared" si="1"/>
        <v>0</v>
      </c>
      <c r="J24" s="14"/>
    </row>
    <row r="25" spans="1:10" ht="14.25" customHeight="1" hidden="1">
      <c r="A25" s="42"/>
      <c r="B25" s="42"/>
      <c r="C25" s="42"/>
      <c r="D25" s="42"/>
      <c r="E25" s="42"/>
      <c r="F25" s="42"/>
      <c r="G25" s="44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38</v>
      </c>
      <c r="C26" s="1"/>
      <c r="D26" s="1" t="s">
        <v>39</v>
      </c>
      <c r="E26" s="1">
        <v>2165</v>
      </c>
      <c r="F26" s="1">
        <v>2186</v>
      </c>
      <c r="G26" s="36">
        <f>(F26-E26)*30</f>
        <v>630</v>
      </c>
      <c r="H26" s="22">
        <v>0.54</v>
      </c>
      <c r="I26" s="22">
        <f t="shared" si="1"/>
        <v>340.20000000000005</v>
      </c>
      <c r="J26" s="14"/>
    </row>
    <row r="27" spans="1:10" ht="33" customHeight="1">
      <c r="A27" s="37" t="s">
        <v>40</v>
      </c>
      <c r="B27" s="2" t="s">
        <v>41</v>
      </c>
      <c r="C27" s="2"/>
      <c r="D27" s="2"/>
      <c r="E27" s="14"/>
      <c r="F27" s="14"/>
      <c r="G27" s="14">
        <f>G5+G6+G12+G13+G14+G21+G22+G26</f>
        <v>24518</v>
      </c>
      <c r="H27" s="14"/>
      <c r="I27" s="14">
        <f>I5+I6+I12+I13+I14+I21+I22+I26</f>
        <v>13239.720000000001</v>
      </c>
      <c r="J27" s="14"/>
    </row>
    <row r="28" spans="1:5" ht="22.5" customHeight="1">
      <c r="A28" s="31" t="s">
        <v>42</v>
      </c>
      <c r="B28" s="31"/>
      <c r="C28" s="31"/>
      <c r="D28" s="31"/>
      <c r="E28" s="31"/>
    </row>
    <row r="30" spans="1:7" ht="14.25">
      <c r="A30" t="s">
        <v>43</v>
      </c>
      <c r="G30" t="s">
        <v>44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D3:D4"/>
    <mergeCell ref="I3:I4"/>
    <mergeCell ref="J3:J4"/>
    <mergeCell ref="A22:A25"/>
    <mergeCell ref="B3:B4"/>
    <mergeCell ref="B7:B11"/>
    <mergeCell ref="B15:B20"/>
    <mergeCell ref="B22:B25"/>
    <mergeCell ref="C3:C4"/>
    <mergeCell ref="C22:C25"/>
    <mergeCell ref="D22:D25"/>
    <mergeCell ref="E22:E25"/>
    <mergeCell ref="F22:F25"/>
    <mergeCell ref="G3:G4"/>
    <mergeCell ref="G22:G25"/>
    <mergeCell ref="H3:H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H22" sqref="H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50"/>
      <c r="B1" s="50"/>
      <c r="C1" s="50"/>
      <c r="D1" s="50"/>
      <c r="E1" s="50"/>
      <c r="F1" s="50"/>
      <c r="G1" s="50"/>
      <c r="H1" s="50"/>
      <c r="I1" s="50"/>
    </row>
    <row r="2" spans="1:9" ht="20.25">
      <c r="A2" s="51" t="s">
        <v>150</v>
      </c>
      <c r="B2" s="51"/>
      <c r="C2" s="51"/>
      <c r="D2" s="51"/>
      <c r="E2" s="51"/>
      <c r="F2" s="51"/>
      <c r="G2" s="51"/>
      <c r="H2" s="51"/>
      <c r="I2" s="51"/>
    </row>
    <row r="3" spans="1:9" ht="14.25">
      <c r="A3" s="43" t="s">
        <v>0</v>
      </c>
      <c r="B3" s="43" t="s">
        <v>16</v>
      </c>
      <c r="C3" s="54"/>
      <c r="D3" s="43" t="s">
        <v>45</v>
      </c>
      <c r="E3" s="43"/>
      <c r="F3" s="54" t="s">
        <v>46</v>
      </c>
      <c r="G3" s="45" t="s">
        <v>21</v>
      </c>
      <c r="H3" s="45" t="s">
        <v>4</v>
      </c>
      <c r="I3" s="43" t="s">
        <v>5</v>
      </c>
    </row>
    <row r="4" spans="1:9" ht="18" customHeight="1">
      <c r="A4" s="43"/>
      <c r="B4" s="43"/>
      <c r="C4" s="55"/>
      <c r="D4" s="14" t="s">
        <v>23</v>
      </c>
      <c r="E4" s="14" t="s">
        <v>24</v>
      </c>
      <c r="F4" s="55"/>
      <c r="G4" s="46"/>
      <c r="H4" s="46"/>
      <c r="I4" s="43"/>
    </row>
    <row r="5" spans="1:9" ht="30.75" customHeight="1">
      <c r="A5" s="14">
        <v>1</v>
      </c>
      <c r="B5" s="14" t="s">
        <v>25</v>
      </c>
      <c r="C5" s="14"/>
      <c r="D5" s="14">
        <v>216</v>
      </c>
      <c r="E5" s="14">
        <v>251</v>
      </c>
      <c r="F5" s="14">
        <f>E5-D5</f>
        <v>35</v>
      </c>
      <c r="G5" s="14">
        <v>3.1</v>
      </c>
      <c r="H5" s="14">
        <f>F5*G5</f>
        <v>108.5</v>
      </c>
      <c r="I5" s="14"/>
    </row>
    <row r="6" spans="1:9" ht="30.75" customHeight="1">
      <c r="A6" s="14">
        <v>2</v>
      </c>
      <c r="B6" s="14" t="s">
        <v>26</v>
      </c>
      <c r="C6" s="14"/>
      <c r="D6" s="14">
        <v>3230</v>
      </c>
      <c r="E6" s="14">
        <v>3246</v>
      </c>
      <c r="F6" s="14">
        <f aca="true" t="shared" si="0" ref="F6:F21">E6-D6</f>
        <v>16</v>
      </c>
      <c r="G6" s="14">
        <v>3.1</v>
      </c>
      <c r="H6" s="14">
        <f aca="true" t="shared" si="1" ref="H6:H23">F6*G6</f>
        <v>49.6</v>
      </c>
      <c r="I6" s="14"/>
    </row>
    <row r="7" spans="1:9" ht="30.75" customHeight="1">
      <c r="A7" s="47">
        <v>3</v>
      </c>
      <c r="B7" s="47" t="s">
        <v>27</v>
      </c>
      <c r="C7" s="1" t="s">
        <v>47</v>
      </c>
      <c r="D7" s="1">
        <v>13109</v>
      </c>
      <c r="E7" s="1">
        <v>13395</v>
      </c>
      <c r="F7" s="14">
        <f t="shared" si="0"/>
        <v>286</v>
      </c>
      <c r="G7" s="14">
        <v>3.1</v>
      </c>
      <c r="H7" s="14">
        <f t="shared" si="1"/>
        <v>886.6</v>
      </c>
      <c r="I7" s="14"/>
    </row>
    <row r="8" spans="1:9" ht="30.75" customHeight="1">
      <c r="A8" s="48"/>
      <c r="B8" s="48"/>
      <c r="C8" s="1" t="s">
        <v>48</v>
      </c>
      <c r="D8" s="1">
        <v>1852</v>
      </c>
      <c r="E8" s="1">
        <v>1996</v>
      </c>
      <c r="F8" s="14">
        <f t="shared" si="0"/>
        <v>144</v>
      </c>
      <c r="G8" s="14">
        <v>3.1</v>
      </c>
      <c r="H8" s="14">
        <f t="shared" si="1"/>
        <v>446.40000000000003</v>
      </c>
      <c r="I8" s="14"/>
    </row>
    <row r="9" spans="1:9" ht="30.75" customHeight="1">
      <c r="A9" s="49"/>
      <c r="B9" s="1" t="s">
        <v>29</v>
      </c>
      <c r="C9" s="26"/>
      <c r="D9" s="1"/>
      <c r="E9" s="1"/>
      <c r="F9" s="14">
        <f>(F7+F8)-50</f>
        <v>380</v>
      </c>
      <c r="G9" s="14">
        <v>3.1</v>
      </c>
      <c r="H9" s="14">
        <f t="shared" si="1"/>
        <v>1178</v>
      </c>
      <c r="I9" s="14"/>
    </row>
    <row r="10" spans="1:9" ht="30.75" customHeight="1">
      <c r="A10" s="1">
        <v>4</v>
      </c>
      <c r="B10" s="1" t="s">
        <v>30</v>
      </c>
      <c r="C10" s="30"/>
      <c r="D10" s="1">
        <v>249</v>
      </c>
      <c r="E10" s="1">
        <v>259</v>
      </c>
      <c r="F10" s="14">
        <f>E10-D10</f>
        <v>10</v>
      </c>
      <c r="G10" s="14">
        <v>3.1</v>
      </c>
      <c r="H10" s="14">
        <f t="shared" si="1"/>
        <v>31</v>
      </c>
      <c r="I10" s="14"/>
    </row>
    <row r="11" spans="1:9" ht="30.75" customHeight="1">
      <c r="A11" s="1">
        <v>5</v>
      </c>
      <c r="B11" s="1" t="s">
        <v>32</v>
      </c>
      <c r="C11" s="16"/>
      <c r="D11" s="1">
        <v>3655</v>
      </c>
      <c r="E11" s="1">
        <v>3712</v>
      </c>
      <c r="F11" s="14">
        <f t="shared" si="0"/>
        <v>57</v>
      </c>
      <c r="G11" s="14">
        <v>3.1</v>
      </c>
      <c r="H11" s="14">
        <f t="shared" si="1"/>
        <v>176.70000000000002</v>
      </c>
      <c r="I11" s="14"/>
    </row>
    <row r="12" spans="1:9" ht="30.75" customHeight="1">
      <c r="A12" s="47">
        <v>6</v>
      </c>
      <c r="B12" s="47" t="s">
        <v>34</v>
      </c>
      <c r="C12" s="1" t="s">
        <v>47</v>
      </c>
      <c r="D12" s="1">
        <v>10723</v>
      </c>
      <c r="E12" s="1">
        <v>10754</v>
      </c>
      <c r="F12" s="14">
        <f t="shared" si="0"/>
        <v>31</v>
      </c>
      <c r="G12" s="14">
        <v>3.1</v>
      </c>
      <c r="H12" s="14">
        <f t="shared" si="1"/>
        <v>96.10000000000001</v>
      </c>
      <c r="I12" s="14"/>
    </row>
    <row r="13" spans="1:9" ht="30.75" customHeight="1">
      <c r="A13" s="48"/>
      <c r="B13" s="48"/>
      <c r="C13" s="1" t="s">
        <v>48</v>
      </c>
      <c r="D13" s="1">
        <v>3161</v>
      </c>
      <c r="E13" s="1">
        <v>3237</v>
      </c>
      <c r="F13" s="14">
        <f t="shared" si="0"/>
        <v>76</v>
      </c>
      <c r="G13" s="14">
        <v>3.1</v>
      </c>
      <c r="H13" s="14">
        <f t="shared" si="1"/>
        <v>235.6</v>
      </c>
      <c r="I13" s="14"/>
    </row>
    <row r="14" spans="1:9" ht="30.75" customHeight="1">
      <c r="A14" s="48"/>
      <c r="B14" s="48"/>
      <c r="C14" s="1" t="s">
        <v>49</v>
      </c>
      <c r="D14" s="1">
        <v>2471</v>
      </c>
      <c r="E14" s="1">
        <v>2543</v>
      </c>
      <c r="F14" s="14">
        <f t="shared" si="0"/>
        <v>72</v>
      </c>
      <c r="G14" s="14">
        <v>3.1</v>
      </c>
      <c r="H14" s="14">
        <f t="shared" si="1"/>
        <v>223.20000000000002</v>
      </c>
      <c r="I14" s="14"/>
    </row>
    <row r="15" spans="1:9" ht="30.75" customHeight="1">
      <c r="A15" s="48"/>
      <c r="B15" s="49"/>
      <c r="C15" s="1" t="s">
        <v>50</v>
      </c>
      <c r="D15" s="1">
        <v>2083</v>
      </c>
      <c r="E15" s="1">
        <v>2109</v>
      </c>
      <c r="F15" s="14">
        <f t="shared" si="0"/>
        <v>26</v>
      </c>
      <c r="G15" s="14">
        <v>3.1</v>
      </c>
      <c r="H15" s="14">
        <f t="shared" si="1"/>
        <v>80.60000000000001</v>
      </c>
      <c r="I15" s="14"/>
    </row>
    <row r="16" spans="1:9" ht="30.75" customHeight="1">
      <c r="A16" s="48"/>
      <c r="B16" s="17"/>
      <c r="C16" s="1" t="s">
        <v>51</v>
      </c>
      <c r="D16" s="1">
        <v>553</v>
      </c>
      <c r="E16" s="1">
        <v>581</v>
      </c>
      <c r="F16" s="14">
        <f t="shared" si="0"/>
        <v>28</v>
      </c>
      <c r="G16" s="14">
        <v>3.1</v>
      </c>
      <c r="H16" s="14">
        <f t="shared" si="1"/>
        <v>86.8</v>
      </c>
      <c r="I16" s="14"/>
    </row>
    <row r="17" spans="1:9" ht="30.75" customHeight="1">
      <c r="A17" s="48"/>
      <c r="B17" s="15" t="s">
        <v>29</v>
      </c>
      <c r="C17" s="15"/>
      <c r="D17" s="1"/>
      <c r="E17" s="1"/>
      <c r="F17" s="14">
        <f>F12+F13+F14+F15+F16</f>
        <v>233</v>
      </c>
      <c r="G17" s="14">
        <v>3.1</v>
      </c>
      <c r="H17" s="14">
        <f t="shared" si="1"/>
        <v>722.3000000000001</v>
      </c>
      <c r="I17" s="14"/>
    </row>
    <row r="18" spans="1:9" ht="30.75" customHeight="1">
      <c r="A18" s="47">
        <v>7</v>
      </c>
      <c r="B18" s="47" t="s">
        <v>36</v>
      </c>
      <c r="C18" s="1" t="s">
        <v>47</v>
      </c>
      <c r="D18" s="1">
        <v>5792</v>
      </c>
      <c r="E18" s="1">
        <v>5852</v>
      </c>
      <c r="F18" s="14">
        <f t="shared" si="0"/>
        <v>60</v>
      </c>
      <c r="G18" s="14">
        <v>3.1</v>
      </c>
      <c r="H18" s="14">
        <f t="shared" si="1"/>
        <v>186</v>
      </c>
      <c r="I18" s="14"/>
    </row>
    <row r="19" spans="1:9" ht="30.75" customHeight="1">
      <c r="A19" s="48"/>
      <c r="B19" s="48"/>
      <c r="C19" s="1" t="s">
        <v>48</v>
      </c>
      <c r="D19" s="1">
        <v>6980</v>
      </c>
      <c r="E19" s="1">
        <v>7116</v>
      </c>
      <c r="F19" s="14">
        <f t="shared" si="0"/>
        <v>136</v>
      </c>
      <c r="G19" s="14">
        <v>3.1</v>
      </c>
      <c r="H19" s="14">
        <f t="shared" si="1"/>
        <v>421.6</v>
      </c>
      <c r="I19" s="14"/>
    </row>
    <row r="20" spans="1:9" ht="30.75" customHeight="1">
      <c r="A20" s="48"/>
      <c r="B20" s="48"/>
      <c r="C20" s="1" t="s">
        <v>49</v>
      </c>
      <c r="D20" s="1">
        <v>609</v>
      </c>
      <c r="E20" s="1">
        <v>628</v>
      </c>
      <c r="F20" s="14">
        <f t="shared" si="0"/>
        <v>19</v>
      </c>
      <c r="G20" s="14">
        <v>3.1</v>
      </c>
      <c r="H20" s="14">
        <f t="shared" si="1"/>
        <v>58.9</v>
      </c>
      <c r="I20" s="14"/>
    </row>
    <row r="21" spans="1:9" ht="30.75" customHeight="1">
      <c r="A21" s="48"/>
      <c r="B21" s="49"/>
      <c r="C21" s="1" t="s">
        <v>50</v>
      </c>
      <c r="D21" s="1">
        <v>1083</v>
      </c>
      <c r="E21" s="1">
        <v>1100</v>
      </c>
      <c r="F21" s="14">
        <f t="shared" si="0"/>
        <v>17</v>
      </c>
      <c r="G21" s="14">
        <v>3.1</v>
      </c>
      <c r="H21" s="14">
        <f t="shared" si="1"/>
        <v>52.7</v>
      </c>
      <c r="I21" s="14"/>
    </row>
    <row r="22" spans="1:9" ht="30.75" customHeight="1">
      <c r="A22" s="49"/>
      <c r="B22" s="16" t="s">
        <v>29</v>
      </c>
      <c r="C22" s="16"/>
      <c r="D22" s="1"/>
      <c r="E22" s="1"/>
      <c r="F22" s="14">
        <f>F18+F19+F20+F21</f>
        <v>232</v>
      </c>
      <c r="G22" s="14">
        <v>3.1</v>
      </c>
      <c r="H22" s="14">
        <f t="shared" si="1"/>
        <v>719.2</v>
      </c>
      <c r="I22" s="14"/>
    </row>
    <row r="23" spans="1:9" ht="30.75" customHeight="1">
      <c r="A23" s="16">
        <v>8</v>
      </c>
      <c r="B23" s="16" t="s">
        <v>38</v>
      </c>
      <c r="C23" s="16"/>
      <c r="D23" s="1">
        <v>365</v>
      </c>
      <c r="E23" s="1">
        <v>375</v>
      </c>
      <c r="F23" s="14">
        <f>E23-D23</f>
        <v>10</v>
      </c>
      <c r="G23" s="14">
        <v>3.1</v>
      </c>
      <c r="H23" s="14">
        <f t="shared" si="1"/>
        <v>31</v>
      </c>
      <c r="I23" s="14"/>
    </row>
    <row r="24" spans="1:9" ht="30.75" customHeight="1">
      <c r="A24" s="2" t="s">
        <v>40</v>
      </c>
      <c r="B24" s="2" t="s">
        <v>41</v>
      </c>
      <c r="C24" s="2"/>
      <c r="D24" s="14"/>
      <c r="E24" s="14"/>
      <c r="F24" s="14">
        <f>F5+F6+F9+F10+F11+F17+F22+F23</f>
        <v>973</v>
      </c>
      <c r="G24" s="14"/>
      <c r="H24" s="14">
        <f>H5+H6+H9+H10+H11+H17+H22+H23</f>
        <v>3016.3</v>
      </c>
      <c r="I24" s="14"/>
    </row>
    <row r="25" spans="1:9" ht="14.25">
      <c r="A25" s="31" t="s">
        <v>52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43</v>
      </c>
      <c r="G27" t="s">
        <v>44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  <mergeCell ref="A18:A22"/>
    <mergeCell ref="B3:B4"/>
    <mergeCell ref="B7:B8"/>
    <mergeCell ref="B12:B15"/>
    <mergeCell ref="B18:B21"/>
    <mergeCell ref="C3:C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D30" sqref="D30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8"/>
      <c r="B1" s="58"/>
      <c r="C1" s="58"/>
      <c r="D1" s="58"/>
      <c r="E1" s="58"/>
      <c r="F1" s="58"/>
      <c r="G1" s="58"/>
      <c r="H1" s="58"/>
    </row>
    <row r="2" spans="1:8" ht="18" customHeight="1">
      <c r="A2" s="51" t="s">
        <v>151</v>
      </c>
      <c r="B2" s="51"/>
      <c r="C2" s="51"/>
      <c r="D2" s="51"/>
      <c r="E2" s="51"/>
      <c r="F2" s="51"/>
      <c r="G2" s="51"/>
      <c r="H2" s="51"/>
    </row>
    <row r="3" spans="1:8" ht="15.75" customHeight="1">
      <c r="A3" s="54" t="s">
        <v>0</v>
      </c>
      <c r="B3" s="54" t="s">
        <v>16</v>
      </c>
      <c r="C3" s="59" t="s">
        <v>19</v>
      </c>
      <c r="D3" s="60"/>
      <c r="E3" s="54" t="s">
        <v>20</v>
      </c>
      <c r="F3" s="45" t="s">
        <v>21</v>
      </c>
      <c r="G3" s="45" t="s">
        <v>4</v>
      </c>
      <c r="H3" s="54" t="s">
        <v>5</v>
      </c>
    </row>
    <row r="4" spans="1:8" ht="12.75" customHeight="1">
      <c r="A4" s="55"/>
      <c r="B4" s="55"/>
      <c r="C4" s="14" t="s">
        <v>23</v>
      </c>
      <c r="D4" s="14" t="s">
        <v>24</v>
      </c>
      <c r="E4" s="55"/>
      <c r="F4" s="46"/>
      <c r="G4" s="46"/>
      <c r="H4" s="55"/>
    </row>
    <row r="5" spans="1:8" ht="21" customHeight="1">
      <c r="A5" s="14">
        <v>1</v>
      </c>
      <c r="B5" s="1" t="s">
        <v>53</v>
      </c>
      <c r="C5" s="14">
        <v>106411</v>
      </c>
      <c r="D5" s="14">
        <v>108375</v>
      </c>
      <c r="E5" s="14">
        <f aca="true" t="shared" si="0" ref="E5:E14">D5-C5</f>
        <v>1964</v>
      </c>
      <c r="F5" s="14">
        <v>0.54</v>
      </c>
      <c r="G5" s="14">
        <f>E5*F5</f>
        <v>1060.5600000000002</v>
      </c>
      <c r="H5" s="14"/>
    </row>
    <row r="6" spans="1:8" ht="21" customHeight="1">
      <c r="A6" s="14">
        <v>2</v>
      </c>
      <c r="B6" s="1" t="s">
        <v>54</v>
      </c>
      <c r="C6" s="14">
        <v>252</v>
      </c>
      <c r="D6" s="14">
        <v>1046</v>
      </c>
      <c r="E6" s="14">
        <f t="shared" si="0"/>
        <v>794</v>
      </c>
      <c r="F6" s="14">
        <v>0.54</v>
      </c>
      <c r="G6" s="14">
        <f aca="true" t="shared" si="1" ref="G6:G20">E6*F6</f>
        <v>428.76000000000005</v>
      </c>
      <c r="H6" s="14"/>
    </row>
    <row r="7" spans="1:8" ht="21" customHeight="1">
      <c r="A7" s="14">
        <v>3</v>
      </c>
      <c r="B7" s="1" t="s">
        <v>55</v>
      </c>
      <c r="C7" s="14">
        <v>92728</v>
      </c>
      <c r="D7" s="14">
        <v>93558</v>
      </c>
      <c r="E7" s="14">
        <f t="shared" si="0"/>
        <v>830</v>
      </c>
      <c r="F7" s="14">
        <v>0.54</v>
      </c>
      <c r="G7" s="14">
        <f t="shared" si="1"/>
        <v>448.20000000000005</v>
      </c>
      <c r="H7" s="14"/>
    </row>
    <row r="8" spans="1:8" ht="21" customHeight="1">
      <c r="A8" s="47">
        <v>4</v>
      </c>
      <c r="B8" s="47" t="s">
        <v>56</v>
      </c>
      <c r="C8" s="15">
        <v>62429</v>
      </c>
      <c r="D8" s="15">
        <v>63242</v>
      </c>
      <c r="E8" s="15">
        <f t="shared" si="0"/>
        <v>813</v>
      </c>
      <c r="F8" s="14">
        <v>0.54</v>
      </c>
      <c r="G8" s="14">
        <f t="shared" si="1"/>
        <v>439.02000000000004</v>
      </c>
      <c r="H8" s="14"/>
    </row>
    <row r="9" spans="1:8" ht="21" customHeight="1">
      <c r="A9" s="48"/>
      <c r="B9" s="48"/>
      <c r="C9" s="15">
        <v>111220</v>
      </c>
      <c r="D9" s="15">
        <v>111898</v>
      </c>
      <c r="E9" s="15">
        <f t="shared" si="0"/>
        <v>678</v>
      </c>
      <c r="F9" s="14">
        <v>0.54</v>
      </c>
      <c r="G9" s="14">
        <f t="shared" si="1"/>
        <v>366.12</v>
      </c>
      <c r="H9" s="14"/>
    </row>
    <row r="10" spans="1:8" ht="21" customHeight="1">
      <c r="A10" s="48"/>
      <c r="B10" s="48"/>
      <c r="C10" s="15">
        <v>19508</v>
      </c>
      <c r="D10" s="15">
        <v>19708</v>
      </c>
      <c r="E10" s="15">
        <f t="shared" si="0"/>
        <v>200</v>
      </c>
      <c r="F10" s="14">
        <v>0.54</v>
      </c>
      <c r="G10" s="14">
        <f t="shared" si="1"/>
        <v>108</v>
      </c>
      <c r="H10" s="14"/>
    </row>
    <row r="11" spans="1:8" ht="21" customHeight="1">
      <c r="A11" s="49"/>
      <c r="B11" s="17" t="s">
        <v>29</v>
      </c>
      <c r="C11" s="15"/>
      <c r="D11" s="15"/>
      <c r="E11" s="15">
        <f>E8+E9+E10</f>
        <v>1691</v>
      </c>
      <c r="F11" s="14">
        <v>0.54</v>
      </c>
      <c r="G11" s="14">
        <f>G8+G9+G10</f>
        <v>913.1400000000001</v>
      </c>
      <c r="H11" s="14"/>
    </row>
    <row r="12" spans="1:8" ht="21" customHeight="1">
      <c r="A12" s="56">
        <v>5</v>
      </c>
      <c r="B12" s="56" t="s">
        <v>57</v>
      </c>
      <c r="C12" s="27">
        <v>59266</v>
      </c>
      <c r="D12" s="27">
        <v>59674</v>
      </c>
      <c r="E12" s="27">
        <f t="shared" si="0"/>
        <v>408</v>
      </c>
      <c r="F12" s="14">
        <v>0.54</v>
      </c>
      <c r="G12" s="14">
        <f t="shared" si="1"/>
        <v>220.32000000000002</v>
      </c>
      <c r="H12" s="14"/>
    </row>
    <row r="13" spans="1:8" ht="21" customHeight="1">
      <c r="A13" s="57"/>
      <c r="B13" s="57"/>
      <c r="C13" s="27">
        <v>22938</v>
      </c>
      <c r="D13" s="27">
        <v>23059</v>
      </c>
      <c r="E13" s="27">
        <f t="shared" si="0"/>
        <v>121</v>
      </c>
      <c r="F13" s="14">
        <v>0.54</v>
      </c>
      <c r="G13" s="14">
        <f t="shared" si="1"/>
        <v>65.34</v>
      </c>
      <c r="H13" s="14"/>
    </row>
    <row r="14" spans="1:8" ht="21" customHeight="1">
      <c r="A14" s="57"/>
      <c r="B14" s="49"/>
      <c r="C14" s="27">
        <v>16782</v>
      </c>
      <c r="D14" s="27">
        <v>17913</v>
      </c>
      <c r="E14" s="27">
        <f t="shared" si="0"/>
        <v>1131</v>
      </c>
      <c r="F14" s="14">
        <v>0.54</v>
      </c>
      <c r="G14" s="14">
        <f t="shared" si="1"/>
        <v>610.74</v>
      </c>
      <c r="H14" s="14"/>
    </row>
    <row r="15" spans="1:8" ht="21" customHeight="1">
      <c r="A15" s="49"/>
      <c r="B15" s="28" t="s">
        <v>29</v>
      </c>
      <c r="C15" s="27"/>
      <c r="D15" s="27"/>
      <c r="E15" s="27">
        <f>E12+E13+E14</f>
        <v>1660</v>
      </c>
      <c r="F15" s="14">
        <v>0.54</v>
      </c>
      <c r="G15" s="14">
        <f>G12+G13+G14</f>
        <v>896.4000000000001</v>
      </c>
      <c r="H15" s="14"/>
    </row>
    <row r="16" spans="1:8" ht="21" customHeight="1">
      <c r="A16" s="14">
        <v>6</v>
      </c>
      <c r="B16" s="1" t="s">
        <v>58</v>
      </c>
      <c r="C16" s="14">
        <v>64553</v>
      </c>
      <c r="D16" s="14">
        <v>65201</v>
      </c>
      <c r="E16" s="27">
        <f>D16-C16</f>
        <v>648</v>
      </c>
      <c r="F16" s="14">
        <v>0.54</v>
      </c>
      <c r="G16" s="14">
        <f t="shared" si="1"/>
        <v>349.92</v>
      </c>
      <c r="H16" s="14"/>
    </row>
    <row r="17" spans="1:8" ht="21" customHeight="1">
      <c r="A17" s="14">
        <v>7</v>
      </c>
      <c r="B17" s="1" t="s">
        <v>59</v>
      </c>
      <c r="C17" s="14">
        <v>58066</v>
      </c>
      <c r="D17" s="14">
        <v>58603</v>
      </c>
      <c r="E17" s="27">
        <f>D17-C17</f>
        <v>537</v>
      </c>
      <c r="F17" s="14">
        <v>0.54</v>
      </c>
      <c r="G17" s="14">
        <f t="shared" si="1"/>
        <v>289.98</v>
      </c>
      <c r="H17" s="14"/>
    </row>
    <row r="18" spans="1:8" ht="21" customHeight="1">
      <c r="A18" s="47">
        <v>8</v>
      </c>
      <c r="B18" s="9" t="s">
        <v>60</v>
      </c>
      <c r="C18" s="14">
        <v>10495</v>
      </c>
      <c r="D18" s="14">
        <v>10654</v>
      </c>
      <c r="E18" s="27">
        <f>(D18-C18)*40</f>
        <v>6360</v>
      </c>
      <c r="F18" s="14">
        <v>0.54</v>
      </c>
      <c r="G18" s="14">
        <f t="shared" si="1"/>
        <v>3434.4</v>
      </c>
      <c r="H18" s="14" t="s">
        <v>8</v>
      </c>
    </row>
    <row r="19" spans="1:8" ht="21" customHeight="1">
      <c r="A19" s="49"/>
      <c r="B19" s="9" t="s">
        <v>61</v>
      </c>
      <c r="C19" s="14">
        <v>8144</v>
      </c>
      <c r="D19" s="14">
        <v>8249</v>
      </c>
      <c r="E19" s="27">
        <f>(D19-C19)*40</f>
        <v>4200</v>
      </c>
      <c r="F19" s="14">
        <v>0.54</v>
      </c>
      <c r="G19" s="14">
        <f t="shared" si="1"/>
        <v>2268</v>
      </c>
      <c r="H19" s="14" t="s">
        <v>8</v>
      </c>
    </row>
    <row r="20" spans="1:8" ht="21" customHeight="1">
      <c r="A20" s="16">
        <v>9</v>
      </c>
      <c r="B20" s="8" t="s">
        <v>62</v>
      </c>
      <c r="C20" s="14">
        <v>5312</v>
      </c>
      <c r="D20" s="14">
        <v>5521</v>
      </c>
      <c r="E20" s="27">
        <f>(D20-C20)*30</f>
        <v>6270</v>
      </c>
      <c r="F20" s="14">
        <v>0.54</v>
      </c>
      <c r="G20" s="14">
        <f t="shared" si="1"/>
        <v>3385.8</v>
      </c>
      <c r="H20" s="14" t="s">
        <v>7</v>
      </c>
    </row>
    <row r="21" spans="1:8" ht="21" customHeight="1">
      <c r="A21" s="14"/>
      <c r="B21" s="1" t="s">
        <v>29</v>
      </c>
      <c r="C21" s="14"/>
      <c r="D21" s="14"/>
      <c r="E21" s="27">
        <f>E18+E19+E20</f>
        <v>16830</v>
      </c>
      <c r="F21" s="14"/>
      <c r="G21" s="14">
        <f>G18+G19+G20</f>
        <v>9088.2</v>
      </c>
      <c r="H21" s="14"/>
    </row>
    <row r="22" spans="1:8" ht="21" customHeight="1">
      <c r="A22" s="14">
        <v>10</v>
      </c>
      <c r="B22" s="1" t="s">
        <v>63</v>
      </c>
      <c r="C22" s="14">
        <v>25802</v>
      </c>
      <c r="D22" s="14">
        <v>26031</v>
      </c>
      <c r="E22" s="27">
        <f>(D22-C22)*40</f>
        <v>9160</v>
      </c>
      <c r="F22" s="14">
        <v>0.54</v>
      </c>
      <c r="G22" s="14">
        <f aca="true" t="shared" si="2" ref="G22:G27">E22*F22</f>
        <v>4946.400000000001</v>
      </c>
      <c r="H22" s="14" t="s">
        <v>8</v>
      </c>
    </row>
    <row r="23" spans="1:8" ht="21" customHeight="1">
      <c r="A23" s="12">
        <v>11</v>
      </c>
      <c r="B23" s="25" t="s">
        <v>64</v>
      </c>
      <c r="C23" s="14">
        <v>17653</v>
      </c>
      <c r="D23" s="14">
        <v>17993</v>
      </c>
      <c r="E23" s="27">
        <f>(D23-C23)*40</f>
        <v>13600</v>
      </c>
      <c r="F23" s="14">
        <v>0.54</v>
      </c>
      <c r="G23" s="14">
        <f t="shared" si="2"/>
        <v>7344.000000000001</v>
      </c>
      <c r="H23" s="14" t="s">
        <v>8</v>
      </c>
    </row>
    <row r="24" spans="1:8" ht="21" customHeight="1">
      <c r="A24" s="12">
        <v>12</v>
      </c>
      <c r="B24" s="25" t="s">
        <v>65</v>
      </c>
      <c r="C24" s="14">
        <v>10362</v>
      </c>
      <c r="D24" s="14">
        <v>12034</v>
      </c>
      <c r="E24" s="27">
        <f>D24-C24</f>
        <v>1672</v>
      </c>
      <c r="F24" s="14">
        <v>0.54</v>
      </c>
      <c r="G24" s="14">
        <f t="shared" si="2"/>
        <v>902.8800000000001</v>
      </c>
      <c r="H24" s="14"/>
    </row>
    <row r="25" spans="1:8" ht="21" customHeight="1">
      <c r="A25" s="12">
        <v>13</v>
      </c>
      <c r="B25" s="25" t="s">
        <v>66</v>
      </c>
      <c r="C25" s="14">
        <v>3372</v>
      </c>
      <c r="D25" s="14">
        <v>3764</v>
      </c>
      <c r="E25" s="27">
        <f>D25-C25</f>
        <v>392</v>
      </c>
      <c r="F25" s="14">
        <v>0.54</v>
      </c>
      <c r="G25" s="14">
        <f t="shared" si="2"/>
        <v>211.68</v>
      </c>
      <c r="H25" s="14"/>
    </row>
    <row r="26" spans="1:8" ht="21" customHeight="1">
      <c r="A26" s="12">
        <v>14</v>
      </c>
      <c r="B26" s="25" t="s">
        <v>67</v>
      </c>
      <c r="C26" s="14">
        <v>2135</v>
      </c>
      <c r="D26" s="14">
        <v>2175</v>
      </c>
      <c r="E26" s="27">
        <f>D26-C26</f>
        <v>40</v>
      </c>
      <c r="F26" s="14">
        <v>0.54</v>
      </c>
      <c r="G26" s="14">
        <f t="shared" si="2"/>
        <v>21.6</v>
      </c>
      <c r="H26" s="14"/>
    </row>
    <row r="27" spans="1:8" ht="21" customHeight="1">
      <c r="A27" s="12">
        <v>15</v>
      </c>
      <c r="B27" s="25" t="s">
        <v>126</v>
      </c>
      <c r="C27" s="14">
        <v>5370</v>
      </c>
      <c r="D27" s="14">
        <v>5578</v>
      </c>
      <c r="E27" s="27">
        <f>D27-C27</f>
        <v>208</v>
      </c>
      <c r="F27" s="14">
        <v>0.54</v>
      </c>
      <c r="G27" s="14">
        <f t="shared" si="2"/>
        <v>112.32000000000001</v>
      </c>
      <c r="H27" s="14"/>
    </row>
    <row r="28" spans="1:8" ht="21" customHeight="1">
      <c r="A28" s="12">
        <v>16</v>
      </c>
      <c r="B28" s="25" t="s">
        <v>29</v>
      </c>
      <c r="C28" s="14"/>
      <c r="D28" s="14"/>
      <c r="E28" s="27">
        <f>E22+E23-E24-E25-E26-E27</f>
        <v>20448</v>
      </c>
      <c r="F28" s="14"/>
      <c r="G28" s="14">
        <f>E28*0.54</f>
        <v>11041.92</v>
      </c>
      <c r="H28" s="14"/>
    </row>
    <row r="29" spans="1:8" ht="21" customHeight="1">
      <c r="A29" s="25">
        <v>17</v>
      </c>
      <c r="B29" s="25" t="s">
        <v>68</v>
      </c>
      <c r="C29" s="14">
        <v>9026</v>
      </c>
      <c r="D29" s="14">
        <v>9185</v>
      </c>
      <c r="E29" s="27">
        <f>(D29-C29)*40</f>
        <v>6360</v>
      </c>
      <c r="F29" s="14"/>
      <c r="G29" s="14">
        <f>E29*0.54</f>
        <v>3434.4</v>
      </c>
      <c r="H29" s="14" t="s">
        <v>8</v>
      </c>
    </row>
    <row r="30" spans="1:8" ht="21" customHeight="1">
      <c r="A30" s="2" t="s">
        <v>40</v>
      </c>
      <c r="B30" s="1" t="s">
        <v>41</v>
      </c>
      <c r="C30" s="14"/>
      <c r="D30" s="14"/>
      <c r="E30" s="14">
        <f>E5+E6+E7+E11+E15+E16+E17+E21+E28+E29</f>
        <v>51762</v>
      </c>
      <c r="F30" s="14"/>
      <c r="G30" s="14">
        <f>G5+G6+G7+G11+G15+G16+G17+G21+G28+G29</f>
        <v>27951.480000000003</v>
      </c>
      <c r="H30" s="14"/>
    </row>
    <row r="31" ht="24" customHeight="1">
      <c r="A31" t="s">
        <v>125</v>
      </c>
    </row>
    <row r="32" spans="1:2" ht="24" customHeight="1">
      <c r="A32" t="s">
        <v>69</v>
      </c>
      <c r="B32" s="29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G3:G4"/>
    <mergeCell ref="H3:H4"/>
    <mergeCell ref="A18:A19"/>
    <mergeCell ref="B3:B4"/>
    <mergeCell ref="B8:B10"/>
    <mergeCell ref="B12:B14"/>
    <mergeCell ref="E3:E4"/>
    <mergeCell ref="F3:F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6" sqref="H16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8"/>
      <c r="B1" s="58"/>
      <c r="C1" s="58"/>
      <c r="D1" s="58"/>
      <c r="E1" s="58"/>
      <c r="F1" s="58"/>
      <c r="G1" s="58"/>
      <c r="H1" s="58"/>
    </row>
    <row r="2" spans="1:8" ht="15.75" customHeight="1">
      <c r="A2" s="51" t="s">
        <v>151</v>
      </c>
      <c r="B2" s="51"/>
      <c r="C2" s="51"/>
      <c r="D2" s="51"/>
      <c r="E2" s="51"/>
      <c r="F2" s="51"/>
      <c r="G2" s="51"/>
      <c r="H2" s="51"/>
    </row>
    <row r="3" spans="1:8" ht="16.5" customHeight="1">
      <c r="A3" s="54" t="s">
        <v>0</v>
      </c>
      <c r="B3" s="54" t="s">
        <v>16</v>
      </c>
      <c r="C3" s="59" t="s">
        <v>45</v>
      </c>
      <c r="D3" s="60"/>
      <c r="E3" s="54" t="s">
        <v>46</v>
      </c>
      <c r="F3" s="45" t="s">
        <v>21</v>
      </c>
      <c r="G3" s="45" t="s">
        <v>70</v>
      </c>
      <c r="H3" s="54" t="s">
        <v>5</v>
      </c>
    </row>
    <row r="4" spans="1:8" ht="15" customHeight="1">
      <c r="A4" s="55"/>
      <c r="B4" s="55"/>
      <c r="C4" s="14" t="s">
        <v>23</v>
      </c>
      <c r="D4" s="14" t="s">
        <v>24</v>
      </c>
      <c r="E4" s="55"/>
      <c r="F4" s="46"/>
      <c r="G4" s="46"/>
      <c r="H4" s="55"/>
    </row>
    <row r="5" spans="1:8" ht="22.5" customHeight="1">
      <c r="A5" s="47">
        <v>1</v>
      </c>
      <c r="B5" s="47" t="s">
        <v>53</v>
      </c>
      <c r="C5" s="14">
        <v>2489</v>
      </c>
      <c r="D5" s="14">
        <v>2499</v>
      </c>
      <c r="E5" s="14">
        <f>D5-C5</f>
        <v>10</v>
      </c>
      <c r="F5" s="14">
        <v>3.1</v>
      </c>
      <c r="G5" s="14">
        <f>E5*F5</f>
        <v>31</v>
      </c>
      <c r="H5" s="14"/>
    </row>
    <row r="6" spans="1:8" ht="22.5" customHeight="1">
      <c r="A6" s="48"/>
      <c r="B6" s="49"/>
      <c r="C6" s="14">
        <v>359</v>
      </c>
      <c r="D6" s="14">
        <v>369</v>
      </c>
      <c r="E6" s="14">
        <f>D6-C6</f>
        <v>10</v>
      </c>
      <c r="F6" s="14">
        <v>3.1</v>
      </c>
      <c r="G6" s="14">
        <f>E6*F6</f>
        <v>31</v>
      </c>
      <c r="H6" s="14"/>
    </row>
    <row r="7" spans="1:8" ht="22.5" customHeight="1">
      <c r="A7" s="49"/>
      <c r="B7" s="1" t="s">
        <v>29</v>
      </c>
      <c r="C7" s="14"/>
      <c r="D7" s="14"/>
      <c r="E7" s="14">
        <f>E5+E6</f>
        <v>20</v>
      </c>
      <c r="F7" s="14">
        <v>3.1</v>
      </c>
      <c r="G7" s="14">
        <f>G5+G6</f>
        <v>62</v>
      </c>
      <c r="H7" s="14"/>
    </row>
    <row r="8" spans="1:8" ht="22.5" customHeight="1">
      <c r="A8" s="47">
        <v>2</v>
      </c>
      <c r="B8" s="47" t="s">
        <v>54</v>
      </c>
      <c r="C8" s="14">
        <v>2779</v>
      </c>
      <c r="D8" s="14">
        <v>2789</v>
      </c>
      <c r="E8" s="14">
        <f aca="true" t="shared" si="0" ref="E8:E25">D8-C8</f>
        <v>10</v>
      </c>
      <c r="F8" s="14">
        <v>3.1</v>
      </c>
      <c r="G8" s="14">
        <f aca="true" t="shared" si="1" ref="G8:G25">E8*F8</f>
        <v>31</v>
      </c>
      <c r="H8" s="14"/>
    </row>
    <row r="9" spans="1:8" ht="22.5" customHeight="1">
      <c r="A9" s="48"/>
      <c r="B9" s="49"/>
      <c r="C9" s="14">
        <v>405</v>
      </c>
      <c r="D9" s="14">
        <v>420</v>
      </c>
      <c r="E9" s="14">
        <f t="shared" si="0"/>
        <v>15</v>
      </c>
      <c r="F9" s="14">
        <v>3.1</v>
      </c>
      <c r="G9" s="14">
        <f t="shared" si="1"/>
        <v>46.5</v>
      </c>
      <c r="H9" s="14"/>
    </row>
    <row r="10" spans="1:8" ht="22.5" customHeight="1">
      <c r="A10" s="49"/>
      <c r="B10" s="17" t="s">
        <v>29</v>
      </c>
      <c r="C10" s="14"/>
      <c r="D10" s="14"/>
      <c r="E10" s="14">
        <f>E8+E9</f>
        <v>25</v>
      </c>
      <c r="F10" s="14">
        <v>3.1</v>
      </c>
      <c r="G10" s="14">
        <f>G8+G9</f>
        <v>77.5</v>
      </c>
      <c r="H10" s="14"/>
    </row>
    <row r="11" spans="1:8" ht="22.5" customHeight="1">
      <c r="A11" s="47">
        <v>3</v>
      </c>
      <c r="B11" s="47" t="s">
        <v>55</v>
      </c>
      <c r="C11" s="14">
        <v>2305</v>
      </c>
      <c r="D11" s="14">
        <v>2320</v>
      </c>
      <c r="E11" s="14">
        <f t="shared" si="0"/>
        <v>15</v>
      </c>
      <c r="F11" s="14">
        <v>3.1</v>
      </c>
      <c r="G11" s="14">
        <f t="shared" si="1"/>
        <v>46.5</v>
      </c>
      <c r="H11" s="14"/>
    </row>
    <row r="12" spans="1:8" ht="22.5" customHeight="1">
      <c r="A12" s="48"/>
      <c r="B12" s="49"/>
      <c r="C12" s="14">
        <v>1549</v>
      </c>
      <c r="D12" s="14">
        <v>1564</v>
      </c>
      <c r="E12" s="14">
        <f t="shared" si="0"/>
        <v>15</v>
      </c>
      <c r="F12" s="14">
        <v>3.1</v>
      </c>
      <c r="G12" s="14">
        <f t="shared" si="1"/>
        <v>46.5</v>
      </c>
      <c r="H12" s="14"/>
    </row>
    <row r="13" spans="1:8" ht="22.5" customHeight="1">
      <c r="A13" s="49"/>
      <c r="B13" s="17" t="s">
        <v>29</v>
      </c>
      <c r="C13" s="14"/>
      <c r="D13" s="14"/>
      <c r="E13" s="14">
        <f>E11+E12</f>
        <v>30</v>
      </c>
      <c r="F13" s="14">
        <v>3.1</v>
      </c>
      <c r="G13" s="14">
        <f>G11+G12</f>
        <v>93</v>
      </c>
      <c r="H13" s="14"/>
    </row>
    <row r="14" spans="1:8" ht="22.5" customHeight="1">
      <c r="A14" s="47">
        <v>4</v>
      </c>
      <c r="B14" s="47" t="s">
        <v>56</v>
      </c>
      <c r="C14" s="14">
        <v>2634</v>
      </c>
      <c r="D14" s="14">
        <v>2674</v>
      </c>
      <c r="E14" s="14">
        <f t="shared" si="0"/>
        <v>40</v>
      </c>
      <c r="F14" s="14">
        <v>3.1</v>
      </c>
      <c r="G14" s="14">
        <f t="shared" si="1"/>
        <v>124</v>
      </c>
      <c r="H14" s="14"/>
    </row>
    <row r="15" spans="1:8" ht="22.5" customHeight="1">
      <c r="A15" s="48"/>
      <c r="B15" s="49"/>
      <c r="C15" s="14">
        <v>6178</v>
      </c>
      <c r="D15" s="14">
        <v>6198</v>
      </c>
      <c r="E15" s="14">
        <f t="shared" si="0"/>
        <v>20</v>
      </c>
      <c r="F15" s="14">
        <v>3.1</v>
      </c>
      <c r="G15" s="14">
        <f t="shared" si="1"/>
        <v>62</v>
      </c>
      <c r="H15" s="14"/>
    </row>
    <row r="16" spans="1:8" ht="22.5" customHeight="1">
      <c r="A16" s="49"/>
      <c r="B16" s="17" t="s">
        <v>29</v>
      </c>
      <c r="C16" s="14"/>
      <c r="D16" s="14"/>
      <c r="E16" s="14">
        <f>E14+E15</f>
        <v>60</v>
      </c>
      <c r="F16" s="14">
        <v>3.1</v>
      </c>
      <c r="G16" s="14">
        <f>G14+G15</f>
        <v>186</v>
      </c>
      <c r="H16" s="14"/>
    </row>
    <row r="17" spans="1:8" ht="22.5" customHeight="1">
      <c r="A17" s="56">
        <v>5</v>
      </c>
      <c r="B17" s="56" t="s">
        <v>57</v>
      </c>
      <c r="C17" s="14">
        <v>2801</v>
      </c>
      <c r="D17" s="14">
        <v>2831</v>
      </c>
      <c r="E17" s="14">
        <f t="shared" si="0"/>
        <v>30</v>
      </c>
      <c r="F17" s="14">
        <v>3.1</v>
      </c>
      <c r="G17" s="14">
        <f t="shared" si="1"/>
        <v>93</v>
      </c>
      <c r="H17" s="14"/>
    </row>
    <row r="18" spans="1:8" ht="22.5" customHeight="1">
      <c r="A18" s="57"/>
      <c r="B18" s="57"/>
      <c r="C18" s="14">
        <v>740</v>
      </c>
      <c r="D18" s="14">
        <v>760</v>
      </c>
      <c r="E18" s="14">
        <f t="shared" si="0"/>
        <v>20</v>
      </c>
      <c r="F18" s="14">
        <v>3.1</v>
      </c>
      <c r="G18" s="14">
        <f t="shared" si="1"/>
        <v>62</v>
      </c>
      <c r="H18" s="14"/>
    </row>
    <row r="19" spans="1:8" ht="22.5" customHeight="1">
      <c r="A19" s="57"/>
      <c r="B19" s="48"/>
      <c r="C19" s="14">
        <v>63</v>
      </c>
      <c r="D19" s="14">
        <v>117</v>
      </c>
      <c r="E19" s="14">
        <f t="shared" si="0"/>
        <v>54</v>
      </c>
      <c r="F19" s="14">
        <v>3.1</v>
      </c>
      <c r="G19" s="14">
        <f t="shared" si="1"/>
        <v>167.4</v>
      </c>
      <c r="H19" s="14"/>
    </row>
    <row r="20" spans="1:8" ht="22.5" customHeight="1">
      <c r="A20" s="49"/>
      <c r="B20" s="3" t="s">
        <v>29</v>
      </c>
      <c r="C20" s="14"/>
      <c r="D20" s="14"/>
      <c r="E20" s="14">
        <f>E17+E18+E19</f>
        <v>104</v>
      </c>
      <c r="F20" s="14">
        <v>3.1</v>
      </c>
      <c r="G20" s="14">
        <f>G17+G18+G19</f>
        <v>322.4</v>
      </c>
      <c r="H20" s="14"/>
    </row>
    <row r="21" spans="1:8" ht="22.5" customHeight="1">
      <c r="A21" s="47">
        <v>6</v>
      </c>
      <c r="B21" s="47" t="s">
        <v>58</v>
      </c>
      <c r="C21" s="14">
        <v>3319</v>
      </c>
      <c r="D21" s="14">
        <v>3334</v>
      </c>
      <c r="E21" s="14">
        <f>D21-C21</f>
        <v>15</v>
      </c>
      <c r="F21" s="14">
        <v>3.1</v>
      </c>
      <c r="G21" s="14">
        <f t="shared" si="1"/>
        <v>46.5</v>
      </c>
      <c r="H21" s="14"/>
    </row>
    <row r="22" spans="1:8" ht="22.5" customHeight="1">
      <c r="A22" s="48"/>
      <c r="B22" s="49"/>
      <c r="C22" s="14">
        <v>291</v>
      </c>
      <c r="D22" s="14">
        <v>301</v>
      </c>
      <c r="E22" s="14">
        <f t="shared" si="0"/>
        <v>10</v>
      </c>
      <c r="F22" s="14">
        <v>3.1</v>
      </c>
      <c r="G22" s="14">
        <f t="shared" si="1"/>
        <v>31</v>
      </c>
      <c r="H22" s="14"/>
    </row>
    <row r="23" spans="1:8" ht="22.5" customHeight="1">
      <c r="A23" s="49"/>
      <c r="B23" s="1" t="s">
        <v>29</v>
      </c>
      <c r="C23" s="14"/>
      <c r="D23" s="14"/>
      <c r="E23" s="14">
        <f>E21+E22</f>
        <v>25</v>
      </c>
      <c r="F23" s="14">
        <v>3.1</v>
      </c>
      <c r="G23" s="14">
        <f>G21+G22</f>
        <v>77.5</v>
      </c>
      <c r="H23" s="14"/>
    </row>
    <row r="24" spans="1:8" ht="22.5" customHeight="1">
      <c r="A24" s="47">
        <v>7</v>
      </c>
      <c r="B24" s="47" t="s">
        <v>59</v>
      </c>
      <c r="C24" s="14">
        <v>4492</v>
      </c>
      <c r="D24" s="14">
        <v>4502</v>
      </c>
      <c r="E24" s="14"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8"/>
      <c r="B25" s="49"/>
      <c r="C25" s="14">
        <v>305</v>
      </c>
      <c r="D25" s="14">
        <v>315</v>
      </c>
      <c r="E25" s="14">
        <f t="shared" si="0"/>
        <v>10</v>
      </c>
      <c r="F25" s="14">
        <v>3.1</v>
      </c>
      <c r="G25" s="14">
        <f t="shared" si="1"/>
        <v>31</v>
      </c>
      <c r="H25" s="14"/>
    </row>
    <row r="26" spans="1:8" ht="22.5" customHeight="1">
      <c r="A26" s="49"/>
      <c r="B26" s="3" t="s">
        <v>29</v>
      </c>
      <c r="C26" s="21"/>
      <c r="D26" s="21"/>
      <c r="E26" s="14">
        <f>E24+E25</f>
        <v>20</v>
      </c>
      <c r="F26" s="14">
        <v>3.1</v>
      </c>
      <c r="G26" s="14">
        <f>G24+G25</f>
        <v>62</v>
      </c>
      <c r="H26" s="14"/>
    </row>
    <row r="27" spans="1:8" ht="22.5" customHeight="1">
      <c r="A27" s="1">
        <v>8</v>
      </c>
      <c r="B27" s="4" t="s">
        <v>71</v>
      </c>
      <c r="C27" s="22">
        <v>3777</v>
      </c>
      <c r="D27" s="22">
        <v>4980</v>
      </c>
      <c r="E27" s="14">
        <f>D27-C27</f>
        <v>1203</v>
      </c>
      <c r="F27" s="14">
        <v>3.1</v>
      </c>
      <c r="G27" s="14">
        <f>E27*F27</f>
        <v>3729.3</v>
      </c>
      <c r="H27" s="14"/>
    </row>
    <row r="28" spans="1:8" ht="22.5" customHeight="1">
      <c r="A28" s="23">
        <v>9</v>
      </c>
      <c r="B28" s="24" t="s">
        <v>72</v>
      </c>
      <c r="C28" s="22">
        <v>6685</v>
      </c>
      <c r="D28" s="22">
        <v>7436</v>
      </c>
      <c r="E28" s="14">
        <f>D28-C28</f>
        <v>751</v>
      </c>
      <c r="F28" s="14">
        <v>3.1</v>
      </c>
      <c r="G28" s="14">
        <f>E28*F28</f>
        <v>2328.1</v>
      </c>
      <c r="H28" s="14"/>
    </row>
    <row r="29" spans="1:8" ht="22.5" customHeight="1">
      <c r="A29" s="61" t="s">
        <v>40</v>
      </c>
      <c r="B29" s="62"/>
      <c r="C29" s="14"/>
      <c r="D29" s="14"/>
      <c r="E29" s="14">
        <f>E7+E10+E13+E16+E20+E23+E26+E27+E28</f>
        <v>2238</v>
      </c>
      <c r="F29" s="14"/>
      <c r="G29" s="14">
        <f>G7+G10+G13+G16+G20+G23+G26+G27+G28</f>
        <v>6937.799999999999</v>
      </c>
      <c r="H29" s="14"/>
    </row>
    <row r="31" spans="1:7" ht="14.25">
      <c r="A31" t="s">
        <v>43</v>
      </c>
      <c r="G31" t="s">
        <v>44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20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3">
      <selection activeCell="E13" sqref="E13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ht="20.25">
      <c r="A2" s="51" t="s">
        <v>152</v>
      </c>
      <c r="B2" s="51"/>
      <c r="C2" s="51"/>
      <c r="D2" s="51"/>
      <c r="E2" s="51"/>
      <c r="F2" s="51"/>
      <c r="G2" s="51"/>
      <c r="H2" s="51"/>
      <c r="I2" s="51"/>
    </row>
    <row r="3" spans="1:9" ht="14.25">
      <c r="A3" s="54" t="s">
        <v>0</v>
      </c>
      <c r="B3" s="54" t="s">
        <v>16</v>
      </c>
      <c r="C3" s="54" t="s">
        <v>18</v>
      </c>
      <c r="D3" s="59" t="s">
        <v>19</v>
      </c>
      <c r="E3" s="60"/>
      <c r="F3" s="54" t="s">
        <v>20</v>
      </c>
      <c r="G3" s="45" t="s">
        <v>21</v>
      </c>
      <c r="H3" s="45" t="s">
        <v>4</v>
      </c>
      <c r="I3" s="54" t="s">
        <v>5</v>
      </c>
    </row>
    <row r="4" spans="1:9" ht="12.75" customHeight="1">
      <c r="A4" s="55"/>
      <c r="B4" s="55"/>
      <c r="C4" s="55"/>
      <c r="D4" s="14" t="s">
        <v>23</v>
      </c>
      <c r="E4" s="14" t="s">
        <v>24</v>
      </c>
      <c r="F4" s="55"/>
      <c r="G4" s="46"/>
      <c r="H4" s="46"/>
      <c r="I4" s="55"/>
    </row>
    <row r="5" spans="1:9" ht="23.25" customHeight="1">
      <c r="A5" s="13">
        <v>1</v>
      </c>
      <c r="B5" s="47" t="s">
        <v>73</v>
      </c>
      <c r="C5" s="1"/>
      <c r="D5" s="14">
        <v>63697</v>
      </c>
      <c r="E5" s="14">
        <v>64401</v>
      </c>
      <c r="F5" s="14">
        <f>E5-D5</f>
        <v>704</v>
      </c>
      <c r="G5" s="14">
        <v>0.54</v>
      </c>
      <c r="H5" s="14">
        <f>F5*G5</f>
        <v>380.16</v>
      </c>
      <c r="I5" s="14"/>
    </row>
    <row r="6" spans="1:9" ht="23.25" customHeight="1">
      <c r="A6" s="47">
        <v>2</v>
      </c>
      <c r="B6" s="49"/>
      <c r="C6" s="1"/>
      <c r="D6" s="14">
        <v>73577</v>
      </c>
      <c r="E6" s="14">
        <v>75070</v>
      </c>
      <c r="F6" s="14">
        <f>E6-D6</f>
        <v>1493</v>
      </c>
      <c r="G6" s="14">
        <v>0.54</v>
      </c>
      <c r="H6" s="14">
        <f aca="true" t="shared" si="0" ref="H6:H20">F6*G6</f>
        <v>806.22</v>
      </c>
      <c r="I6" s="14"/>
    </row>
    <row r="7" spans="1:9" ht="23.25" customHeight="1">
      <c r="A7" s="49"/>
      <c r="B7" s="17" t="s">
        <v>29</v>
      </c>
      <c r="C7" s="1"/>
      <c r="D7" s="10"/>
      <c r="E7" s="10"/>
      <c r="F7" s="10">
        <f>F5+F6</f>
        <v>2197</v>
      </c>
      <c r="G7" s="14">
        <v>0.54</v>
      </c>
      <c r="H7" s="14">
        <f t="shared" si="0"/>
        <v>1186.38</v>
      </c>
      <c r="I7" s="14"/>
    </row>
    <row r="8" spans="1:9" ht="23.25" customHeight="1">
      <c r="A8" s="15">
        <v>3</v>
      </c>
      <c r="B8" s="15" t="s">
        <v>74</v>
      </c>
      <c r="C8" s="1"/>
      <c r="D8" s="15">
        <v>136870</v>
      </c>
      <c r="E8" s="15">
        <v>138152</v>
      </c>
      <c r="F8" s="10">
        <f>E8-D8</f>
        <v>1282</v>
      </c>
      <c r="G8" s="14">
        <v>0.54</v>
      </c>
      <c r="H8" s="14">
        <f t="shared" si="0"/>
        <v>692.2800000000001</v>
      </c>
      <c r="I8" s="14"/>
    </row>
    <row r="9" spans="1:9" ht="23.25" customHeight="1">
      <c r="A9" s="14">
        <v>4</v>
      </c>
      <c r="B9" s="1" t="s">
        <v>75</v>
      </c>
      <c r="C9" s="1"/>
      <c r="D9" s="14">
        <v>14588</v>
      </c>
      <c r="E9" s="14">
        <v>14986</v>
      </c>
      <c r="F9" s="14">
        <f aca="true" t="shared" si="1" ref="F9:F19">E9-D9</f>
        <v>398</v>
      </c>
      <c r="G9" s="14">
        <v>0.54</v>
      </c>
      <c r="H9" s="14">
        <f t="shared" si="0"/>
        <v>214.92000000000002</v>
      </c>
      <c r="I9" s="14"/>
    </row>
    <row r="10" spans="1:9" ht="23.25" customHeight="1">
      <c r="A10" s="47">
        <v>5</v>
      </c>
      <c r="B10" s="47" t="s">
        <v>57</v>
      </c>
      <c r="C10" s="1"/>
      <c r="D10" s="14">
        <v>52673</v>
      </c>
      <c r="E10" s="14">
        <v>53092</v>
      </c>
      <c r="F10" s="14">
        <f t="shared" si="1"/>
        <v>419</v>
      </c>
      <c r="G10" s="14">
        <v>0.54</v>
      </c>
      <c r="H10" s="14">
        <f t="shared" si="0"/>
        <v>226.26000000000002</v>
      </c>
      <c r="I10" s="14"/>
    </row>
    <row r="11" spans="1:9" ht="23.25" customHeight="1">
      <c r="A11" s="48"/>
      <c r="B11" s="49"/>
      <c r="C11" s="1" t="s">
        <v>39</v>
      </c>
      <c r="D11" s="14">
        <v>3036</v>
      </c>
      <c r="E11" s="14">
        <v>3065</v>
      </c>
      <c r="F11" s="14">
        <f>(E11-D11)*30</f>
        <v>870</v>
      </c>
      <c r="G11" s="14">
        <v>0.54</v>
      </c>
      <c r="H11" s="14">
        <f t="shared" si="0"/>
        <v>469.8</v>
      </c>
      <c r="I11" s="14"/>
    </row>
    <row r="12" spans="1:9" ht="23.25" customHeight="1">
      <c r="A12" s="49"/>
      <c r="B12" s="16" t="s">
        <v>29</v>
      </c>
      <c r="C12" s="1"/>
      <c r="D12" s="14"/>
      <c r="E12" s="14"/>
      <c r="F12" s="14">
        <f>F10+F11</f>
        <v>1289</v>
      </c>
      <c r="G12" s="14">
        <v>0.54</v>
      </c>
      <c r="H12" s="14">
        <f t="shared" si="0"/>
        <v>696.0600000000001</v>
      </c>
      <c r="I12" s="14"/>
    </row>
    <row r="13" spans="1:9" ht="23.25" customHeight="1">
      <c r="A13" s="13">
        <v>6</v>
      </c>
      <c r="B13" s="1" t="s">
        <v>76</v>
      </c>
      <c r="C13" s="1"/>
      <c r="D13" s="14">
        <v>112229</v>
      </c>
      <c r="E13" s="14">
        <v>114934</v>
      </c>
      <c r="F13" s="14">
        <f t="shared" si="1"/>
        <v>2705</v>
      </c>
      <c r="G13" s="14">
        <v>0.54</v>
      </c>
      <c r="H13" s="14">
        <f t="shared" si="0"/>
        <v>1460.7</v>
      </c>
      <c r="I13" s="14"/>
    </row>
    <row r="14" spans="1:9" ht="23.25" customHeight="1">
      <c r="A14" s="13">
        <v>7</v>
      </c>
      <c r="B14" s="1" t="s">
        <v>77</v>
      </c>
      <c r="C14" s="1"/>
      <c r="D14" s="14">
        <v>52930</v>
      </c>
      <c r="E14" s="14">
        <v>54259</v>
      </c>
      <c r="F14" s="14">
        <f t="shared" si="1"/>
        <v>1329</v>
      </c>
      <c r="G14" s="14">
        <v>0.54</v>
      </c>
      <c r="H14" s="14">
        <f t="shared" si="0"/>
        <v>717.6600000000001</v>
      </c>
      <c r="I14" s="14"/>
    </row>
    <row r="15" spans="1:9" ht="23.25" customHeight="1">
      <c r="A15" s="15">
        <v>8</v>
      </c>
      <c r="B15" s="15" t="s">
        <v>78</v>
      </c>
      <c r="C15" s="1"/>
      <c r="D15" s="10">
        <v>25740</v>
      </c>
      <c r="E15" s="10">
        <v>26465</v>
      </c>
      <c r="F15" s="10">
        <f t="shared" si="1"/>
        <v>725</v>
      </c>
      <c r="G15" s="14">
        <v>0.54</v>
      </c>
      <c r="H15" s="14">
        <f t="shared" si="0"/>
        <v>391.5</v>
      </c>
      <c r="I15" s="14"/>
    </row>
    <row r="16" spans="1:9" ht="23.25" customHeight="1">
      <c r="A16" s="14">
        <v>9</v>
      </c>
      <c r="B16" s="2" t="s">
        <v>79</v>
      </c>
      <c r="C16" s="2"/>
      <c r="D16" s="14">
        <v>4300</v>
      </c>
      <c r="E16" s="14">
        <v>4634</v>
      </c>
      <c r="F16" s="14">
        <f t="shared" si="1"/>
        <v>334</v>
      </c>
      <c r="G16" s="14">
        <v>0.54</v>
      </c>
      <c r="H16" s="14">
        <f t="shared" si="0"/>
        <v>180.36</v>
      </c>
      <c r="I16" s="14"/>
    </row>
    <row r="17" spans="1:9" ht="23.25" customHeight="1">
      <c r="A17" s="13">
        <v>10</v>
      </c>
      <c r="B17" s="1" t="s">
        <v>80</v>
      </c>
      <c r="C17" s="2"/>
      <c r="D17" s="14">
        <v>71178</v>
      </c>
      <c r="E17" s="14">
        <v>72385</v>
      </c>
      <c r="F17" s="14">
        <f t="shared" si="1"/>
        <v>1207</v>
      </c>
      <c r="G17" s="14">
        <v>0.54</v>
      </c>
      <c r="H17" s="14">
        <f t="shared" si="0"/>
        <v>651.7800000000001</v>
      </c>
      <c r="I17" s="14"/>
    </row>
    <row r="18" spans="1:9" ht="23.25" customHeight="1">
      <c r="A18" s="13">
        <v>11</v>
      </c>
      <c r="B18" s="18" t="s">
        <v>81</v>
      </c>
      <c r="C18" s="18"/>
      <c r="D18" s="14">
        <v>115181</v>
      </c>
      <c r="E18" s="14">
        <v>117604</v>
      </c>
      <c r="F18" s="14">
        <f t="shared" si="1"/>
        <v>2423</v>
      </c>
      <c r="G18" s="14">
        <v>0.54</v>
      </c>
      <c r="H18" s="14">
        <f t="shared" si="0"/>
        <v>1308.42</v>
      </c>
      <c r="I18" s="14"/>
    </row>
    <row r="19" spans="1:9" ht="23.25" customHeight="1">
      <c r="A19" s="13">
        <v>12</v>
      </c>
      <c r="B19" s="2" t="s">
        <v>82</v>
      </c>
      <c r="C19" s="2"/>
      <c r="D19" s="14">
        <v>111388</v>
      </c>
      <c r="E19" s="14">
        <v>113114</v>
      </c>
      <c r="F19" s="14">
        <f t="shared" si="1"/>
        <v>1726</v>
      </c>
      <c r="G19" s="14">
        <v>0.54</v>
      </c>
      <c r="H19" s="14">
        <f t="shared" si="0"/>
        <v>932.0400000000001</v>
      </c>
      <c r="I19" s="2"/>
    </row>
    <row r="20" spans="1:9" ht="23.25" customHeight="1">
      <c r="A20" s="13">
        <v>13</v>
      </c>
      <c r="B20" s="2" t="s">
        <v>83</v>
      </c>
      <c r="C20" s="2"/>
      <c r="D20" s="14">
        <v>775</v>
      </c>
      <c r="E20" s="14">
        <v>890</v>
      </c>
      <c r="F20" s="14">
        <f>(E20-D20)*40</f>
        <v>4600</v>
      </c>
      <c r="G20" s="14">
        <v>0.54</v>
      </c>
      <c r="H20" s="14">
        <f t="shared" si="0"/>
        <v>2484</v>
      </c>
      <c r="I20" s="1" t="s">
        <v>8</v>
      </c>
    </row>
    <row r="21" spans="1:9" ht="23.25" customHeight="1">
      <c r="A21" s="13"/>
      <c r="B21" s="1" t="s">
        <v>29</v>
      </c>
      <c r="C21" s="2"/>
      <c r="D21" s="14"/>
      <c r="E21" s="14"/>
      <c r="F21" s="14">
        <f>F19+F20</f>
        <v>6326</v>
      </c>
      <c r="G21" s="14"/>
      <c r="H21" s="14">
        <f>F21*0.54</f>
        <v>3416.0400000000004</v>
      </c>
      <c r="I21" s="1"/>
    </row>
    <row r="22" spans="1:9" ht="23.25" customHeight="1">
      <c r="A22" s="13">
        <v>15</v>
      </c>
      <c r="B22" s="2" t="s">
        <v>131</v>
      </c>
      <c r="C22" s="2"/>
      <c r="D22" s="14">
        <v>1727</v>
      </c>
      <c r="E22" s="14">
        <v>1946</v>
      </c>
      <c r="F22" s="14">
        <f>E22-D22</f>
        <v>219</v>
      </c>
      <c r="G22" s="14">
        <v>0.54</v>
      </c>
      <c r="H22" s="14">
        <f>F22*G22</f>
        <v>118.26</v>
      </c>
      <c r="I22" s="2"/>
    </row>
    <row r="23" spans="1:9" ht="23.25" customHeight="1">
      <c r="A23" s="13">
        <v>16</v>
      </c>
      <c r="B23" s="2" t="s">
        <v>84</v>
      </c>
      <c r="C23" s="2" t="s">
        <v>7</v>
      </c>
      <c r="D23" s="14">
        <v>6479</v>
      </c>
      <c r="E23" s="14">
        <v>6681</v>
      </c>
      <c r="F23" s="14">
        <f>(E23-D23)*30</f>
        <v>6060</v>
      </c>
      <c r="G23" s="14">
        <v>0.54</v>
      </c>
      <c r="H23" s="14">
        <f>F23*G23</f>
        <v>3272.4</v>
      </c>
      <c r="I23" s="2"/>
    </row>
    <row r="24" spans="1:9" ht="23.25" customHeight="1">
      <c r="A24" s="13">
        <v>17</v>
      </c>
      <c r="B24" s="1" t="s">
        <v>29</v>
      </c>
      <c r="C24" s="2"/>
      <c r="D24" s="14"/>
      <c r="E24" s="14"/>
      <c r="F24" s="14">
        <f>F22+F23</f>
        <v>6279</v>
      </c>
      <c r="G24" s="14"/>
      <c r="H24" s="14">
        <f>F24*0.54</f>
        <v>3390.6600000000003</v>
      </c>
      <c r="I24" s="2"/>
    </row>
    <row r="25" spans="1:9" ht="23.25" customHeight="1">
      <c r="A25" s="13">
        <v>20</v>
      </c>
      <c r="B25" s="2" t="s">
        <v>130</v>
      </c>
      <c r="C25" s="2"/>
      <c r="D25" s="14">
        <v>178118</v>
      </c>
      <c r="E25" s="14">
        <v>179587</v>
      </c>
      <c r="F25" s="14">
        <f>E25-D25</f>
        <v>1469</v>
      </c>
      <c r="G25" s="14">
        <v>0.54</v>
      </c>
      <c r="H25" s="14">
        <f>F25*G25</f>
        <v>793.2600000000001</v>
      </c>
      <c r="I25" s="2"/>
    </row>
    <row r="26" spans="1:9" ht="23.25" customHeight="1">
      <c r="A26" s="2"/>
      <c r="B26" s="2" t="s">
        <v>40</v>
      </c>
      <c r="C26" s="2"/>
      <c r="D26" s="2"/>
      <c r="E26" s="2"/>
      <c r="F26" s="14">
        <f>F7+F8+F9+F12+F13+F14+F15+F16+F17+F18+F21+F24+F25</f>
        <v>27963</v>
      </c>
      <c r="G26" s="14"/>
      <c r="H26" s="14">
        <f>H7+H8+H9+H12+H13+H14+H15+H16+H17+H18+H21+H24+H25</f>
        <v>15100.02</v>
      </c>
      <c r="I26" s="14"/>
    </row>
    <row r="27" ht="14.25">
      <c r="F27" s="19"/>
    </row>
    <row r="28" spans="2:3" ht="14.25">
      <c r="B28" s="5"/>
      <c r="C28" s="5"/>
    </row>
    <row r="29" spans="2:8" ht="14.25">
      <c r="B29" s="20" t="s">
        <v>43</v>
      </c>
      <c r="H29" t="s">
        <v>44</v>
      </c>
    </row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33" sqref="E3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ht="16.5" customHeight="1">
      <c r="A2" s="51" t="s">
        <v>152</v>
      </c>
      <c r="B2" s="51"/>
      <c r="C2" s="51"/>
      <c r="D2" s="51"/>
      <c r="E2" s="51"/>
      <c r="F2" s="51"/>
      <c r="G2" s="51"/>
      <c r="H2" s="51"/>
      <c r="I2" s="51"/>
    </row>
    <row r="3" spans="1:9" ht="21.75" customHeight="1">
      <c r="A3" s="54" t="s">
        <v>0</v>
      </c>
      <c r="B3" s="54" t="s">
        <v>16</v>
      </c>
      <c r="C3" s="11"/>
      <c r="D3" s="59" t="s">
        <v>45</v>
      </c>
      <c r="E3" s="60"/>
      <c r="F3" s="45" t="s">
        <v>46</v>
      </c>
      <c r="G3" s="45" t="s">
        <v>21</v>
      </c>
      <c r="H3" s="45" t="s">
        <v>85</v>
      </c>
      <c r="I3" s="54" t="s">
        <v>5</v>
      </c>
    </row>
    <row r="4" spans="1:9" ht="21.75" customHeight="1">
      <c r="A4" s="55"/>
      <c r="B4" s="55"/>
      <c r="C4" s="13"/>
      <c r="D4" s="14" t="s">
        <v>23</v>
      </c>
      <c r="E4" s="14" t="s">
        <v>24</v>
      </c>
      <c r="F4" s="46"/>
      <c r="G4" s="46"/>
      <c r="H4" s="46"/>
      <c r="I4" s="55"/>
    </row>
    <row r="5" spans="1:9" ht="21.75" customHeight="1">
      <c r="A5" s="47">
        <v>1</v>
      </c>
      <c r="B5" s="47" t="s">
        <v>73</v>
      </c>
      <c r="C5" s="1" t="s">
        <v>47</v>
      </c>
      <c r="D5" s="14">
        <v>3212</v>
      </c>
      <c r="E5" s="14">
        <v>3289</v>
      </c>
      <c r="F5" s="14">
        <f>E5-D5</f>
        <v>77</v>
      </c>
      <c r="G5" s="14">
        <v>3.1</v>
      </c>
      <c r="H5" s="14">
        <f>F5*G5</f>
        <v>238.70000000000002</v>
      </c>
      <c r="I5" s="14"/>
    </row>
    <row r="6" spans="1:9" ht="21.75" customHeight="1">
      <c r="A6" s="49"/>
      <c r="B6" s="49"/>
      <c r="C6" s="1" t="s">
        <v>48</v>
      </c>
      <c r="D6" s="14"/>
      <c r="E6" s="14"/>
      <c r="F6" s="14"/>
      <c r="G6" s="14"/>
      <c r="H6" s="14"/>
      <c r="I6" s="14"/>
    </row>
    <row r="7" spans="1:9" ht="21.75" customHeight="1">
      <c r="A7" s="47">
        <v>2</v>
      </c>
      <c r="B7" s="47" t="s">
        <v>74</v>
      </c>
      <c r="C7" s="1" t="s">
        <v>47</v>
      </c>
      <c r="D7" s="14">
        <v>1799</v>
      </c>
      <c r="E7" s="14">
        <v>1824</v>
      </c>
      <c r="F7" s="14">
        <f aca="true" t="shared" si="0" ref="F7:F28">E7-D7</f>
        <v>25</v>
      </c>
      <c r="G7" s="14">
        <v>3.1</v>
      </c>
      <c r="H7" s="14">
        <f aca="true" t="shared" si="1" ref="H7:H28">F7*G7</f>
        <v>77.5</v>
      </c>
      <c r="I7" s="14"/>
    </row>
    <row r="8" spans="1:9" ht="21.75" customHeight="1">
      <c r="A8" s="49"/>
      <c r="B8" s="49"/>
      <c r="C8" s="1" t="s">
        <v>48</v>
      </c>
      <c r="D8" s="14">
        <v>4673</v>
      </c>
      <c r="E8" s="14">
        <v>4688</v>
      </c>
      <c r="F8" s="14">
        <f t="shared" si="0"/>
        <v>15</v>
      </c>
      <c r="G8" s="14">
        <v>3.1</v>
      </c>
      <c r="H8" s="14">
        <f t="shared" si="1"/>
        <v>46.5</v>
      </c>
      <c r="I8" s="14"/>
    </row>
    <row r="9" spans="1:9" ht="21.75" customHeight="1">
      <c r="A9" s="47">
        <v>3</v>
      </c>
      <c r="B9" s="47" t="s">
        <v>75</v>
      </c>
      <c r="C9" s="1" t="s">
        <v>47</v>
      </c>
      <c r="D9" s="14">
        <v>2443</v>
      </c>
      <c r="E9" s="14">
        <v>2463</v>
      </c>
      <c r="F9" s="14">
        <f t="shared" si="0"/>
        <v>20</v>
      </c>
      <c r="G9" s="14">
        <v>3.1</v>
      </c>
      <c r="H9" s="14">
        <f t="shared" si="1"/>
        <v>62</v>
      </c>
      <c r="I9" s="14"/>
    </row>
    <row r="10" spans="1:9" ht="21.75" customHeight="1">
      <c r="A10" s="49"/>
      <c r="B10" s="49"/>
      <c r="C10" s="1" t="s">
        <v>48</v>
      </c>
      <c r="D10" s="14">
        <v>416</v>
      </c>
      <c r="E10" s="14">
        <v>431</v>
      </c>
      <c r="F10" s="14">
        <f t="shared" si="0"/>
        <v>15</v>
      </c>
      <c r="G10" s="14">
        <v>3.1</v>
      </c>
      <c r="H10" s="14">
        <f t="shared" si="1"/>
        <v>46.5</v>
      </c>
      <c r="I10" s="14"/>
    </row>
    <row r="11" spans="1:9" ht="21.75" customHeight="1">
      <c r="A11" s="47">
        <v>4</v>
      </c>
      <c r="B11" s="47" t="s">
        <v>57</v>
      </c>
      <c r="C11" s="1" t="s">
        <v>47</v>
      </c>
      <c r="D11" s="14">
        <v>5301</v>
      </c>
      <c r="E11" s="14">
        <v>5370</v>
      </c>
      <c r="F11" s="14">
        <f t="shared" si="0"/>
        <v>69</v>
      </c>
      <c r="G11" s="14">
        <v>3.1</v>
      </c>
      <c r="H11" s="14">
        <f t="shared" si="1"/>
        <v>213.9</v>
      </c>
      <c r="I11" s="14"/>
    </row>
    <row r="12" spans="1:9" ht="21.75" customHeight="1">
      <c r="A12" s="49"/>
      <c r="B12" s="49"/>
      <c r="C12" s="1" t="s">
        <v>48</v>
      </c>
      <c r="D12" s="14">
        <v>1156</v>
      </c>
      <c r="E12" s="14">
        <v>1189</v>
      </c>
      <c r="F12" s="14">
        <f t="shared" si="0"/>
        <v>33</v>
      </c>
      <c r="G12" s="14">
        <v>3.1</v>
      </c>
      <c r="H12" s="14">
        <f t="shared" si="1"/>
        <v>102.3</v>
      </c>
      <c r="I12" s="14"/>
    </row>
    <row r="13" spans="1:9" ht="21.75" customHeight="1">
      <c r="A13" s="47">
        <v>5</v>
      </c>
      <c r="B13" s="47" t="s">
        <v>86</v>
      </c>
      <c r="C13" s="1" t="s">
        <v>47</v>
      </c>
      <c r="D13" s="14">
        <v>1099</v>
      </c>
      <c r="E13" s="14">
        <v>1108</v>
      </c>
      <c r="F13" s="14">
        <f t="shared" si="0"/>
        <v>9</v>
      </c>
      <c r="G13" s="14">
        <v>3.1</v>
      </c>
      <c r="H13" s="14">
        <f t="shared" si="1"/>
        <v>27.900000000000002</v>
      </c>
      <c r="I13" s="14"/>
    </row>
    <row r="14" spans="1:9" ht="21.75" customHeight="1">
      <c r="A14" s="49"/>
      <c r="B14" s="49"/>
      <c r="C14" s="1" t="s">
        <v>48</v>
      </c>
      <c r="D14" s="14"/>
      <c r="E14" s="14"/>
      <c r="F14" s="14"/>
      <c r="G14" s="14"/>
      <c r="H14" s="14"/>
      <c r="I14" s="14"/>
    </row>
    <row r="15" spans="1:9" ht="21.75" customHeight="1">
      <c r="A15" s="47">
        <v>6</v>
      </c>
      <c r="B15" s="47" t="s">
        <v>77</v>
      </c>
      <c r="C15" s="1" t="s">
        <v>47</v>
      </c>
      <c r="D15" s="14">
        <v>3457</v>
      </c>
      <c r="E15" s="14">
        <v>3487</v>
      </c>
      <c r="F15" s="14">
        <f t="shared" si="0"/>
        <v>30</v>
      </c>
      <c r="G15" s="14">
        <v>3.1</v>
      </c>
      <c r="H15" s="14">
        <f t="shared" si="1"/>
        <v>93</v>
      </c>
      <c r="I15" s="14"/>
    </row>
    <row r="16" spans="1:9" ht="21.75" customHeight="1">
      <c r="A16" s="49"/>
      <c r="B16" s="49"/>
      <c r="C16" s="1" t="s">
        <v>48</v>
      </c>
      <c r="D16" s="14">
        <v>297</v>
      </c>
      <c r="E16" s="14">
        <v>311</v>
      </c>
      <c r="F16" s="14">
        <f t="shared" si="0"/>
        <v>14</v>
      </c>
      <c r="G16" s="14">
        <v>3.1</v>
      </c>
      <c r="H16" s="14">
        <f t="shared" si="1"/>
        <v>43.4</v>
      </c>
      <c r="I16" s="14"/>
    </row>
    <row r="17" spans="1:9" ht="21.75" customHeight="1">
      <c r="A17" s="47">
        <v>7</v>
      </c>
      <c r="B17" s="47" t="s">
        <v>78</v>
      </c>
      <c r="C17" s="1" t="s">
        <v>47</v>
      </c>
      <c r="D17" s="14">
        <v>203</v>
      </c>
      <c r="E17" s="14">
        <v>248</v>
      </c>
      <c r="F17" s="14">
        <f t="shared" si="0"/>
        <v>45</v>
      </c>
      <c r="G17" s="14">
        <v>3.1</v>
      </c>
      <c r="H17" s="14">
        <f t="shared" si="1"/>
        <v>139.5</v>
      </c>
      <c r="I17" s="14"/>
    </row>
    <row r="18" spans="1:9" ht="21.75" customHeight="1">
      <c r="A18" s="49"/>
      <c r="B18" s="49"/>
      <c r="C18" s="1" t="s">
        <v>48</v>
      </c>
      <c r="D18" s="14">
        <v>4901</v>
      </c>
      <c r="E18" s="14">
        <v>4972</v>
      </c>
      <c r="F18" s="14">
        <f t="shared" si="0"/>
        <v>71</v>
      </c>
      <c r="G18" s="14">
        <v>3.1</v>
      </c>
      <c r="H18" s="14">
        <f t="shared" si="1"/>
        <v>220.1</v>
      </c>
      <c r="I18" s="14"/>
    </row>
    <row r="19" spans="1:9" ht="21.75" customHeight="1">
      <c r="A19" s="47">
        <v>8</v>
      </c>
      <c r="B19" s="47" t="s">
        <v>87</v>
      </c>
      <c r="C19" s="1" t="s">
        <v>47</v>
      </c>
      <c r="D19" s="14">
        <v>3739</v>
      </c>
      <c r="E19" s="14">
        <v>4759</v>
      </c>
      <c r="F19" s="14">
        <f t="shared" si="0"/>
        <v>1020</v>
      </c>
      <c r="G19" s="14">
        <v>3.1</v>
      </c>
      <c r="H19" s="14">
        <f>F19*G20</f>
        <v>3162</v>
      </c>
      <c r="I19" s="14"/>
    </row>
    <row r="20" spans="1:9" ht="21.75" customHeight="1">
      <c r="A20" s="49"/>
      <c r="B20" s="49"/>
      <c r="C20" s="1" t="s">
        <v>48</v>
      </c>
      <c r="D20" s="14">
        <v>81</v>
      </c>
      <c r="E20" s="14">
        <v>110</v>
      </c>
      <c r="F20" s="14">
        <f t="shared" si="0"/>
        <v>29</v>
      </c>
      <c r="G20" s="14">
        <v>3.1</v>
      </c>
      <c r="H20" s="14">
        <f>F20*G21</f>
        <v>89.9</v>
      </c>
      <c r="I20" s="14"/>
    </row>
    <row r="21" spans="1:9" ht="21.75" customHeight="1">
      <c r="A21" s="47">
        <v>9</v>
      </c>
      <c r="B21" s="47" t="s">
        <v>80</v>
      </c>
      <c r="C21" s="1" t="s">
        <v>47</v>
      </c>
      <c r="D21" s="14">
        <v>4132</v>
      </c>
      <c r="E21" s="14">
        <v>4230</v>
      </c>
      <c r="F21" s="14">
        <f t="shared" si="0"/>
        <v>98</v>
      </c>
      <c r="G21" s="14">
        <v>3.1</v>
      </c>
      <c r="H21" s="14">
        <f t="shared" si="1"/>
        <v>303.8</v>
      </c>
      <c r="I21" s="14"/>
    </row>
    <row r="22" spans="1:9" ht="21.75" customHeight="1">
      <c r="A22" s="49"/>
      <c r="B22" s="49"/>
      <c r="C22" s="1" t="s">
        <v>48</v>
      </c>
      <c r="D22" s="14">
        <v>973</v>
      </c>
      <c r="E22" s="14">
        <v>1003</v>
      </c>
      <c r="F22" s="14">
        <f t="shared" si="0"/>
        <v>30</v>
      </c>
      <c r="G22" s="14">
        <v>3.1</v>
      </c>
      <c r="H22" s="14">
        <f t="shared" si="1"/>
        <v>93</v>
      </c>
      <c r="I22" s="14"/>
    </row>
    <row r="23" spans="1:9" ht="21.75" customHeight="1">
      <c r="A23" s="47">
        <v>10</v>
      </c>
      <c r="B23" s="47" t="s">
        <v>88</v>
      </c>
      <c r="C23" s="1" t="s">
        <v>47</v>
      </c>
      <c r="D23" s="14">
        <v>4319</v>
      </c>
      <c r="E23" s="14">
        <v>4365</v>
      </c>
      <c r="F23" s="14">
        <f t="shared" si="0"/>
        <v>46</v>
      </c>
      <c r="G23" s="14">
        <v>3.1</v>
      </c>
      <c r="H23" s="14">
        <f t="shared" si="1"/>
        <v>142.6</v>
      </c>
      <c r="I23" s="14"/>
    </row>
    <row r="24" spans="1:9" ht="21.75" customHeight="1">
      <c r="A24" s="49"/>
      <c r="B24" s="49"/>
      <c r="C24" s="1" t="s">
        <v>48</v>
      </c>
      <c r="D24" s="1">
        <v>596</v>
      </c>
      <c r="E24" s="1">
        <v>610</v>
      </c>
      <c r="F24" s="14">
        <f t="shared" si="0"/>
        <v>14</v>
      </c>
      <c r="G24" s="14">
        <v>3.1</v>
      </c>
      <c r="H24" s="14">
        <f t="shared" si="1"/>
        <v>43.4</v>
      </c>
      <c r="I24" s="2"/>
    </row>
    <row r="25" spans="1:9" ht="21.75" customHeight="1">
      <c r="A25" s="64">
        <v>11</v>
      </c>
      <c r="B25" s="63" t="s">
        <v>89</v>
      </c>
      <c r="C25" s="1" t="s">
        <v>47</v>
      </c>
      <c r="D25" s="1">
        <v>1352</v>
      </c>
      <c r="E25" s="1">
        <v>1590</v>
      </c>
      <c r="F25" s="14">
        <f t="shared" si="0"/>
        <v>238</v>
      </c>
      <c r="G25" s="14">
        <v>3.1</v>
      </c>
      <c r="H25" s="14">
        <f t="shared" si="1"/>
        <v>737.8000000000001</v>
      </c>
      <c r="I25" s="2"/>
    </row>
    <row r="26" spans="1:9" ht="21.75" customHeight="1">
      <c r="A26" s="65"/>
      <c r="B26" s="63"/>
      <c r="C26" s="1" t="s">
        <v>48</v>
      </c>
      <c r="D26" s="1">
        <v>3389</v>
      </c>
      <c r="E26" s="1">
        <v>3526</v>
      </c>
      <c r="F26" s="14">
        <f t="shared" si="0"/>
        <v>137</v>
      </c>
      <c r="G26" s="14">
        <v>3.1</v>
      </c>
      <c r="H26" s="14">
        <f t="shared" si="1"/>
        <v>424.7</v>
      </c>
      <c r="I26" s="2"/>
    </row>
    <row r="27" spans="1:9" ht="21.75" customHeight="1">
      <c r="A27" s="47">
        <v>12</v>
      </c>
      <c r="B27" s="63" t="s">
        <v>90</v>
      </c>
      <c r="C27" s="1" t="s">
        <v>47</v>
      </c>
      <c r="D27" s="1">
        <v>761</v>
      </c>
      <c r="E27" s="1">
        <v>829</v>
      </c>
      <c r="F27" s="14">
        <f t="shared" si="0"/>
        <v>68</v>
      </c>
      <c r="G27" s="14">
        <v>3.1</v>
      </c>
      <c r="H27" s="14">
        <f t="shared" si="1"/>
        <v>210.8</v>
      </c>
      <c r="I27" s="2"/>
    </row>
    <row r="28" spans="1:9" ht="21.75" customHeight="1">
      <c r="A28" s="49"/>
      <c r="B28" s="63"/>
      <c r="C28" s="1" t="s">
        <v>48</v>
      </c>
      <c r="D28" s="1">
        <v>1489</v>
      </c>
      <c r="E28" s="1">
        <v>1537</v>
      </c>
      <c r="F28" s="14">
        <f t="shared" si="0"/>
        <v>48</v>
      </c>
      <c r="G28" s="14">
        <v>3.1</v>
      </c>
      <c r="H28" s="14">
        <f t="shared" si="1"/>
        <v>148.8</v>
      </c>
      <c r="I28" s="2"/>
    </row>
    <row r="29" spans="1:9" ht="21.75" customHeight="1">
      <c r="A29" s="1">
        <v>13</v>
      </c>
      <c r="B29" s="2" t="s">
        <v>40</v>
      </c>
      <c r="C29" s="2"/>
      <c r="D29" s="14"/>
      <c r="E29" s="14"/>
      <c r="F29" s="14">
        <f>SUM(F5:F28)</f>
        <v>2151</v>
      </c>
      <c r="G29" s="14"/>
      <c r="H29" s="14">
        <f>SUM(H5:H28)</f>
        <v>6668.099999999999</v>
      </c>
      <c r="I29" s="14"/>
    </row>
    <row r="31" spans="2:3" ht="14.25">
      <c r="B31" s="5"/>
      <c r="C31" s="5"/>
    </row>
    <row r="32" spans="2:8" ht="14.25">
      <c r="B32" t="s">
        <v>43</v>
      </c>
      <c r="H32" t="s">
        <v>44</v>
      </c>
    </row>
  </sheetData>
  <sheetProtection/>
  <mergeCells count="33">
    <mergeCell ref="A27:A28"/>
    <mergeCell ref="A25:A26"/>
    <mergeCell ref="A1:I1"/>
    <mergeCell ref="A2:I2"/>
    <mergeCell ref="D3:E3"/>
    <mergeCell ref="A3:A4"/>
    <mergeCell ref="A5:A6"/>
    <mergeCell ref="A7:A8"/>
    <mergeCell ref="F3:F4"/>
    <mergeCell ref="G3:G4"/>
    <mergeCell ref="H3:H4"/>
    <mergeCell ref="I3:I4"/>
    <mergeCell ref="A9:A10"/>
    <mergeCell ref="A11:A12"/>
    <mergeCell ref="A13:A14"/>
    <mergeCell ref="A15:A16"/>
    <mergeCell ref="B15:B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7:B18"/>
    <mergeCell ref="B19:B20"/>
    <mergeCell ref="B21:B22"/>
    <mergeCell ref="B23:B24"/>
    <mergeCell ref="B27:B28"/>
    <mergeCell ref="B25:B26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0" t="s">
        <v>153</v>
      </c>
      <c r="B1" s="40"/>
      <c r="C1" s="40"/>
      <c r="D1" s="40"/>
      <c r="E1" s="40"/>
      <c r="F1" s="40"/>
      <c r="G1" s="40"/>
      <c r="H1" s="40"/>
    </row>
    <row r="2" spans="1:8" ht="30" customHeight="1">
      <c r="A2" s="1" t="s">
        <v>0</v>
      </c>
      <c r="B2" s="1" t="s">
        <v>91</v>
      </c>
      <c r="C2" s="2" t="s">
        <v>23</v>
      </c>
      <c r="D2" s="2" t="s">
        <v>24</v>
      </c>
      <c r="E2" s="2" t="s">
        <v>20</v>
      </c>
      <c r="F2" s="1" t="s">
        <v>3</v>
      </c>
      <c r="G2" s="1" t="s">
        <v>4</v>
      </c>
      <c r="H2" s="1" t="s">
        <v>5</v>
      </c>
    </row>
    <row r="3" spans="1:8" ht="30" customHeight="1">
      <c r="A3" s="1">
        <v>1</v>
      </c>
      <c r="B3" s="1" t="s">
        <v>92</v>
      </c>
      <c r="C3" s="1">
        <v>42409</v>
      </c>
      <c r="D3" s="1">
        <v>43215</v>
      </c>
      <c r="E3" s="1">
        <f aca="true" t="shared" si="0" ref="E3:E16">D3-C3</f>
        <v>806</v>
      </c>
      <c r="F3" s="1">
        <v>0.54</v>
      </c>
      <c r="G3" s="1">
        <f aca="true" t="shared" si="1" ref="G3:G16">E3*F3</f>
        <v>435.24</v>
      </c>
      <c r="H3" s="1"/>
    </row>
    <row r="4" spans="1:8" ht="30" customHeight="1">
      <c r="A4" s="1">
        <v>2</v>
      </c>
      <c r="B4" s="1" t="s">
        <v>93</v>
      </c>
      <c r="C4" s="1">
        <v>24735</v>
      </c>
      <c r="D4" s="1">
        <v>25179</v>
      </c>
      <c r="E4" s="1">
        <f t="shared" si="0"/>
        <v>444</v>
      </c>
      <c r="F4" s="1">
        <v>0.54</v>
      </c>
      <c r="G4" s="1">
        <f t="shared" si="1"/>
        <v>239.76000000000002</v>
      </c>
      <c r="H4" s="1"/>
    </row>
    <row r="5" spans="1:8" ht="30" customHeight="1">
      <c r="A5" s="1">
        <v>3</v>
      </c>
      <c r="B5" s="1" t="s">
        <v>94</v>
      </c>
      <c r="C5" s="1">
        <v>44121</v>
      </c>
      <c r="D5" s="1">
        <v>44529</v>
      </c>
      <c r="E5" s="1">
        <f t="shared" si="0"/>
        <v>408</v>
      </c>
      <c r="F5" s="1">
        <v>0.54</v>
      </c>
      <c r="G5" s="1">
        <f t="shared" si="1"/>
        <v>220.32000000000002</v>
      </c>
      <c r="H5" s="1"/>
    </row>
    <row r="6" spans="1:8" ht="30" customHeight="1">
      <c r="A6" s="1">
        <v>4</v>
      </c>
      <c r="B6" s="1" t="s">
        <v>95</v>
      </c>
      <c r="C6" s="1">
        <v>9411</v>
      </c>
      <c r="D6" s="1">
        <v>9661</v>
      </c>
      <c r="E6" s="1">
        <f t="shared" si="0"/>
        <v>250</v>
      </c>
      <c r="F6" s="1">
        <v>0.54</v>
      </c>
      <c r="G6" s="1">
        <f t="shared" si="1"/>
        <v>135</v>
      </c>
      <c r="H6" s="1"/>
    </row>
    <row r="7" spans="1:8" ht="30" customHeight="1">
      <c r="A7" s="1">
        <v>5</v>
      </c>
      <c r="B7" s="1" t="s">
        <v>96</v>
      </c>
      <c r="C7" s="1">
        <v>59458</v>
      </c>
      <c r="D7" s="1">
        <v>60102</v>
      </c>
      <c r="E7" s="1">
        <f t="shared" si="0"/>
        <v>644</v>
      </c>
      <c r="F7" s="1">
        <v>0.54</v>
      </c>
      <c r="G7" s="1">
        <f t="shared" si="1"/>
        <v>347.76000000000005</v>
      </c>
      <c r="H7" s="1"/>
    </row>
    <row r="8" spans="1:8" ht="30" customHeight="1">
      <c r="A8" s="1">
        <v>6</v>
      </c>
      <c r="B8" s="7" t="s">
        <v>97</v>
      </c>
      <c r="C8" s="1">
        <v>25597</v>
      </c>
      <c r="D8" s="1">
        <v>25917</v>
      </c>
      <c r="E8" s="1">
        <f t="shared" si="0"/>
        <v>320</v>
      </c>
      <c r="F8" s="1">
        <v>0.54</v>
      </c>
      <c r="G8" s="1">
        <f t="shared" si="1"/>
        <v>172.8</v>
      </c>
      <c r="H8" s="1"/>
    </row>
    <row r="9" spans="1:8" ht="30" customHeight="1">
      <c r="A9" s="1">
        <v>7</v>
      </c>
      <c r="B9" s="7" t="s">
        <v>98</v>
      </c>
      <c r="C9" s="1">
        <v>17388</v>
      </c>
      <c r="D9" s="1">
        <v>17681</v>
      </c>
      <c r="E9" s="1">
        <f t="shared" si="0"/>
        <v>293</v>
      </c>
      <c r="F9" s="1">
        <v>0.54</v>
      </c>
      <c r="G9" s="1">
        <f t="shared" si="1"/>
        <v>158.22</v>
      </c>
      <c r="H9" s="1"/>
    </row>
    <row r="10" spans="1:8" ht="30" customHeight="1">
      <c r="A10" s="1">
        <v>8</v>
      </c>
      <c r="B10" s="8" t="s">
        <v>99</v>
      </c>
      <c r="C10" s="1">
        <v>4160</v>
      </c>
      <c r="D10" s="1">
        <v>4272</v>
      </c>
      <c r="E10" s="1">
        <f t="shared" si="0"/>
        <v>112</v>
      </c>
      <c r="F10" s="1">
        <v>0.54</v>
      </c>
      <c r="G10" s="1">
        <f t="shared" si="1"/>
        <v>60.480000000000004</v>
      </c>
      <c r="H10" s="1"/>
    </row>
    <row r="11" spans="1:8" ht="30" customHeight="1">
      <c r="A11" s="1">
        <v>9</v>
      </c>
      <c r="B11" s="8" t="s">
        <v>100</v>
      </c>
      <c r="C11" s="1">
        <v>3188</v>
      </c>
      <c r="D11" s="1">
        <v>3340</v>
      </c>
      <c r="E11" s="1">
        <f t="shared" si="0"/>
        <v>152</v>
      </c>
      <c r="F11" s="1">
        <v>0.54</v>
      </c>
      <c r="G11" s="1">
        <f t="shared" si="1"/>
        <v>82.08000000000001</v>
      </c>
      <c r="H11" s="1"/>
    </row>
    <row r="12" spans="1:8" ht="30" customHeight="1">
      <c r="A12" s="1">
        <v>10</v>
      </c>
      <c r="B12" s="8" t="s">
        <v>101</v>
      </c>
      <c r="C12" s="1">
        <v>3391</v>
      </c>
      <c r="D12" s="1">
        <v>3449</v>
      </c>
      <c r="E12" s="1">
        <f t="shared" si="0"/>
        <v>58</v>
      </c>
      <c r="F12" s="1">
        <v>0.54</v>
      </c>
      <c r="G12" s="1">
        <f t="shared" si="1"/>
        <v>31.32</v>
      </c>
      <c r="H12" s="1"/>
    </row>
    <row r="13" spans="1:8" ht="30" customHeight="1">
      <c r="A13" s="1">
        <v>11</v>
      </c>
      <c r="B13" s="1" t="s">
        <v>102</v>
      </c>
      <c r="C13" s="1">
        <v>1540</v>
      </c>
      <c r="D13" s="1">
        <v>1601</v>
      </c>
      <c r="E13" s="1">
        <f>(D13-C13)*100</f>
        <v>6100</v>
      </c>
      <c r="F13" s="1">
        <v>0.54</v>
      </c>
      <c r="G13" s="1">
        <f t="shared" si="1"/>
        <v>3294</v>
      </c>
      <c r="H13" s="1" t="s">
        <v>103</v>
      </c>
    </row>
    <row r="14" spans="1:8" ht="30" customHeight="1">
      <c r="A14" s="1">
        <v>12</v>
      </c>
      <c r="B14" s="3" t="s">
        <v>104</v>
      </c>
      <c r="C14" s="1">
        <v>29575</v>
      </c>
      <c r="D14" s="1">
        <v>30178</v>
      </c>
      <c r="E14" s="1">
        <f t="shared" si="0"/>
        <v>603</v>
      </c>
      <c r="F14" s="1">
        <v>0.54</v>
      </c>
      <c r="G14" s="1">
        <f t="shared" si="1"/>
        <v>325.62</v>
      </c>
      <c r="H14" s="1"/>
    </row>
    <row r="15" spans="1:8" ht="30" customHeight="1">
      <c r="A15" s="1">
        <v>13</v>
      </c>
      <c r="B15" s="9" t="s">
        <v>105</v>
      </c>
      <c r="C15" s="1">
        <v>16048</v>
      </c>
      <c r="D15" s="1">
        <v>19544</v>
      </c>
      <c r="E15" s="1">
        <f t="shared" si="0"/>
        <v>3496</v>
      </c>
      <c r="F15" s="1">
        <v>0.54</v>
      </c>
      <c r="G15" s="1">
        <f t="shared" si="1"/>
        <v>1887.8400000000001</v>
      </c>
      <c r="H15" s="1"/>
    </row>
    <row r="16" spans="1:8" ht="30" customHeight="1">
      <c r="A16" s="1">
        <v>14</v>
      </c>
      <c r="B16" s="38" t="s">
        <v>156</v>
      </c>
      <c r="C16" s="1">
        <v>89</v>
      </c>
      <c r="D16" s="1">
        <v>162</v>
      </c>
      <c r="E16" s="1">
        <f t="shared" si="0"/>
        <v>73</v>
      </c>
      <c r="F16" s="1">
        <v>3.1</v>
      </c>
      <c r="G16" s="1">
        <f t="shared" si="1"/>
        <v>226.3</v>
      </c>
      <c r="H16" s="1"/>
    </row>
    <row r="17" spans="1:8" ht="30" customHeight="1">
      <c r="A17" s="1">
        <v>15</v>
      </c>
      <c r="B17" s="1" t="s">
        <v>106</v>
      </c>
      <c r="C17" s="1"/>
      <c r="D17" s="1"/>
      <c r="E17" s="1">
        <f>SUM(E3:E16)</f>
        <v>13759</v>
      </c>
      <c r="F17" s="1"/>
      <c r="G17" s="1">
        <f>SUM(G3:G16)</f>
        <v>7616.74</v>
      </c>
      <c r="H17" s="1"/>
    </row>
    <row r="19" ht="14.25">
      <c r="A19" t="s">
        <v>107</v>
      </c>
    </row>
    <row r="20" spans="2:7" ht="14.25">
      <c r="B20" t="s">
        <v>43</v>
      </c>
      <c r="G20" t="s">
        <v>44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2016-09-30T01:52:54Z</cp:lastPrinted>
  <dcterms:created xsi:type="dcterms:W3CDTF">2009-07-01T02:23:39Z</dcterms:created>
  <dcterms:modified xsi:type="dcterms:W3CDTF">2016-11-01T00:28:36Z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