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沁园浴室水电费" sheetId="1" r:id="rId1"/>
    <sheet name="沁园浴室水电费 (2)" sheetId="2" r:id="rId2"/>
    <sheet name="润园浴室水电费 " sheetId="3" r:id="rId3"/>
    <sheet name="泽园浴室水电费  " sheetId="4" r:id="rId4"/>
    <sheet name="沁园 (电)" sheetId="5" r:id="rId5"/>
    <sheet name="沁园（水）" sheetId="6" r:id="rId6"/>
    <sheet name="润园 (电)" sheetId="7" r:id="rId7"/>
    <sheet name="润园（水）" sheetId="8" r:id="rId8"/>
    <sheet name="泽园 (电)" sheetId="9" r:id="rId9"/>
    <sheet name="泽园（水）" sheetId="10" r:id="rId10"/>
    <sheet name="商务租点电费" sheetId="11" r:id="rId11"/>
    <sheet name="澄园膳食租点电费  " sheetId="12" r:id="rId12"/>
    <sheet name="澄园膳食租点水费   " sheetId="13" r:id="rId13"/>
    <sheet name="Sheet1 (2)" sheetId="14" r:id="rId14"/>
    <sheet name="Sheet1" sheetId="15" r:id="rId15"/>
    <sheet name="Sheet2" sheetId="16" r:id="rId16"/>
  </sheets>
  <definedNames/>
  <calcPr fullCalcOnLoad="1"/>
</workbook>
</file>

<file path=xl/sharedStrings.xml><?xml version="1.0" encoding="utf-8"?>
<sst xmlns="http://schemas.openxmlformats.org/spreadsheetml/2006/main" count="444" uniqueCount="179">
  <si>
    <r>
      <t>沁园浴室  7~9</t>
    </r>
    <r>
      <rPr>
        <sz val="14"/>
        <color indexed="8"/>
        <rFont val="宋体"/>
        <family val="0"/>
      </rPr>
      <t>月份</t>
    </r>
  </si>
  <si>
    <t>序号</t>
  </si>
  <si>
    <t>位置</t>
  </si>
  <si>
    <t>上月读数</t>
  </si>
  <si>
    <t>本月读数</t>
  </si>
  <si>
    <t>实用计量</t>
  </si>
  <si>
    <t>单价</t>
  </si>
  <si>
    <t>金额（元）</t>
  </si>
  <si>
    <t>备注</t>
  </si>
  <si>
    <t>10栋（电）</t>
  </si>
  <si>
    <t>5/150</t>
  </si>
  <si>
    <t>15栋（电表1）</t>
  </si>
  <si>
    <t>5/200</t>
  </si>
  <si>
    <t>15栋（电表2）</t>
  </si>
  <si>
    <t>15栋（电表3）</t>
  </si>
  <si>
    <t>8栋（电）</t>
  </si>
  <si>
    <t>电费合计：</t>
  </si>
  <si>
    <t>10栋（水）</t>
  </si>
  <si>
    <t>15栋（水）</t>
  </si>
  <si>
    <t>8栋（水）</t>
  </si>
  <si>
    <t>水费合计：</t>
  </si>
  <si>
    <t>水电费合计</t>
  </si>
  <si>
    <t>使用单位签字：</t>
  </si>
  <si>
    <t>南审抄表人：朱远山</t>
  </si>
  <si>
    <t>沁园浴室世锦赛志愿者入住水电费</t>
  </si>
  <si>
    <r>
      <t>润园浴室  7~9</t>
    </r>
    <r>
      <rPr>
        <sz val="14"/>
        <color indexed="8"/>
        <rFont val="宋体"/>
        <family val="0"/>
      </rPr>
      <t>月份</t>
    </r>
  </si>
  <si>
    <t>主机总表</t>
  </si>
  <si>
    <t>5/1200</t>
  </si>
  <si>
    <t>一站浴室</t>
  </si>
  <si>
    <t>二站浴室</t>
  </si>
  <si>
    <t>三站浴室</t>
  </si>
  <si>
    <t>四站浴室</t>
  </si>
  <si>
    <t>五站浴室</t>
  </si>
  <si>
    <t>水表</t>
  </si>
  <si>
    <t>水电费总合计：</t>
  </si>
  <si>
    <r>
      <t>泽园浴室  9</t>
    </r>
    <r>
      <rPr>
        <sz val="14"/>
        <color indexed="8"/>
        <rFont val="宋体"/>
        <family val="0"/>
      </rPr>
      <t>月份</t>
    </r>
  </si>
  <si>
    <t>一站电表</t>
  </si>
  <si>
    <t>四站电表</t>
  </si>
  <si>
    <t>一站水表</t>
  </si>
  <si>
    <t>二站水表</t>
  </si>
  <si>
    <t>三站水表</t>
  </si>
  <si>
    <t>四站水表</t>
  </si>
  <si>
    <t>膳食沁园租点7~9月</t>
  </si>
  <si>
    <t>名称</t>
  </si>
  <si>
    <t>表号</t>
  </si>
  <si>
    <t>倍率</t>
  </si>
  <si>
    <t>电度</t>
  </si>
  <si>
    <t>实用电量</t>
  </si>
  <si>
    <t>单价（元）</t>
  </si>
  <si>
    <t>金额   （元)</t>
  </si>
  <si>
    <t>上月示数</t>
  </si>
  <si>
    <t>本月示数</t>
  </si>
  <si>
    <t>饼屋</t>
  </si>
  <si>
    <t>湾仔岛</t>
  </si>
  <si>
    <t>恒妤餐厅</t>
  </si>
  <si>
    <t>200/5</t>
  </si>
  <si>
    <t>原五谷粮</t>
  </si>
  <si>
    <t>小计</t>
  </si>
  <si>
    <t>哈姆特</t>
  </si>
  <si>
    <t>100/5</t>
  </si>
  <si>
    <t>原塔菲</t>
  </si>
  <si>
    <t>沁雅居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</si>
  <si>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</si>
  <si>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原禾雨轩</t>
  </si>
  <si>
    <t>巨百餐厅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</si>
  <si>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</si>
  <si>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乐依乐</t>
  </si>
  <si>
    <r>
      <t>2</t>
    </r>
    <r>
      <rPr>
        <sz val="12"/>
        <rFont val="宋体"/>
        <family val="0"/>
      </rPr>
      <t>00/5</t>
    </r>
  </si>
  <si>
    <t>原泉润百合</t>
  </si>
  <si>
    <t>合计：</t>
  </si>
  <si>
    <t xml:space="preserve"> </t>
  </si>
  <si>
    <t>备注：乐依乐电量已扣除湾仔岛电量</t>
  </si>
  <si>
    <t>使用部门签字：</t>
  </si>
  <si>
    <t>抄表人：朱远山</t>
  </si>
  <si>
    <t>水度</t>
  </si>
  <si>
    <t>实用水量</t>
  </si>
  <si>
    <t>表1</t>
  </si>
  <si>
    <t>表2</t>
  </si>
  <si>
    <t>表3</t>
  </si>
  <si>
    <t>表4</t>
  </si>
  <si>
    <t>表5</t>
  </si>
  <si>
    <t>备注：恒妤水量已减去服务楼一层厕所用水量</t>
  </si>
  <si>
    <t>膳食润园租点7~9月</t>
  </si>
  <si>
    <t>皇茶</t>
  </si>
  <si>
    <t>三叔公面馆</t>
  </si>
  <si>
    <t>原汉堡皇</t>
  </si>
  <si>
    <t>回头客</t>
  </si>
  <si>
    <t>知源坊</t>
  </si>
  <si>
    <t>小米米</t>
  </si>
  <si>
    <t>原艺禾靓饭</t>
  </si>
  <si>
    <t>卡普思</t>
  </si>
  <si>
    <t>功夫煲仔</t>
  </si>
  <si>
    <t>原学士苑</t>
  </si>
  <si>
    <t>吉祥馄饨</t>
  </si>
  <si>
    <t>风沙渡照明</t>
  </si>
  <si>
    <t>风沙渡动力</t>
  </si>
  <si>
    <t>操作间</t>
  </si>
  <si>
    <t>卡特照明</t>
  </si>
  <si>
    <t>卡特动力</t>
  </si>
  <si>
    <t>润园冰库</t>
  </si>
  <si>
    <t>润园机房</t>
  </si>
  <si>
    <t>值班室</t>
  </si>
  <si>
    <t>三层照明</t>
  </si>
  <si>
    <t>备注：卡特餐厅用电量已扣除冰库、机房、弱电、值班室用电量。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</si>
  <si>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使用部门签字： </t>
    </r>
    <r>
      <rPr>
        <sz val="12"/>
        <rFont val="宋体"/>
        <family val="0"/>
      </rPr>
      <t xml:space="preserve">                                   抄表人：朱远山</t>
    </r>
  </si>
  <si>
    <t>金额  （元）</t>
  </si>
  <si>
    <t>原包天下</t>
  </si>
  <si>
    <t>原米线</t>
  </si>
  <si>
    <t>风沙渡</t>
  </si>
  <si>
    <t>卡特餐厅</t>
  </si>
  <si>
    <t>膳食泽园租点7~9月</t>
  </si>
  <si>
    <t>蜜妮莎</t>
  </si>
  <si>
    <t>苏味居</t>
  </si>
  <si>
    <t>原真之味</t>
  </si>
  <si>
    <t>原麻辣</t>
  </si>
  <si>
    <t>回味</t>
  </si>
  <si>
    <t>原艺禾</t>
  </si>
  <si>
    <t>150/5</t>
  </si>
  <si>
    <t>汉都</t>
  </si>
  <si>
    <t>原欧爱</t>
  </si>
  <si>
    <t>怪味居</t>
  </si>
  <si>
    <t>鲜味多</t>
  </si>
  <si>
    <t>原妙香</t>
  </si>
  <si>
    <t>原千里香</t>
  </si>
  <si>
    <t>奕家靓饭</t>
  </si>
  <si>
    <t>原炙酷</t>
  </si>
  <si>
    <t>麻辣香锅</t>
  </si>
  <si>
    <t>原鸭血粉丝</t>
  </si>
  <si>
    <t>顺心美食照明</t>
  </si>
  <si>
    <t>顺心美食动力</t>
  </si>
  <si>
    <t>清真餐厅照明</t>
  </si>
  <si>
    <t>清真餐厅动力</t>
  </si>
  <si>
    <t>梅花餐饮照明</t>
  </si>
  <si>
    <t>梅花餐饮动力</t>
  </si>
  <si>
    <t>一层大厅</t>
  </si>
  <si>
    <t>金额 （元）</t>
  </si>
  <si>
    <t>顺心美食</t>
  </si>
  <si>
    <t>清真餐厅</t>
  </si>
  <si>
    <t>梅花餐饮</t>
  </si>
  <si>
    <t>使用部门签字：                                   抄表人：朱远山</t>
  </si>
  <si>
    <t>商务租点7~9月（电费）</t>
  </si>
  <si>
    <t>店名</t>
  </si>
  <si>
    <t>欧意造型</t>
  </si>
  <si>
    <t>知音图文</t>
  </si>
  <si>
    <t>新春图文</t>
  </si>
  <si>
    <t>阿才不乖</t>
  </si>
  <si>
    <t>校园快递</t>
  </si>
  <si>
    <t>泽园书报亭</t>
  </si>
  <si>
    <t>润园书报亭</t>
  </si>
  <si>
    <t>润园电信</t>
  </si>
  <si>
    <t>润园联通</t>
  </si>
  <si>
    <t>润园移动</t>
  </si>
  <si>
    <t>澄园联通</t>
  </si>
  <si>
    <t>先锋书局</t>
  </si>
  <si>
    <t>5/500</t>
  </si>
  <si>
    <t>世界美食</t>
  </si>
  <si>
    <t>诚启文化广场</t>
  </si>
  <si>
    <t>诚启（水）</t>
  </si>
  <si>
    <t>泽园快递</t>
  </si>
  <si>
    <t>合计</t>
  </si>
  <si>
    <t xml:space="preserve">   </t>
  </si>
  <si>
    <t>澄园膳食租点 7~9月</t>
  </si>
  <si>
    <t>八八酷</t>
  </si>
  <si>
    <t>京客奶茶</t>
  </si>
  <si>
    <t>酷巴客</t>
  </si>
  <si>
    <t>清料理</t>
  </si>
  <si>
    <t>汤大姐</t>
  </si>
  <si>
    <t>荔湾村</t>
  </si>
  <si>
    <t>传奇美食</t>
  </si>
  <si>
    <t>东北农家</t>
  </si>
  <si>
    <t>欧培食品</t>
  </si>
  <si>
    <t>清香源</t>
  </si>
  <si>
    <t>快乐麦肯</t>
  </si>
  <si>
    <t>上品餐厅</t>
  </si>
  <si>
    <t>龙味拉面</t>
  </si>
  <si>
    <t>小瓦罐</t>
  </si>
  <si>
    <t>麻辣烫</t>
  </si>
  <si>
    <t>匆匆那年</t>
  </si>
  <si>
    <t>备注：麻辣烫电表CT5/200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</si>
</sst>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vertAlign val="subscript"/>
      <sz val="1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32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17" borderId="0" applyNumberFormat="0" applyBorder="0" applyAlignment="0" applyProtection="0"/>
    <xf numFmtId="0" fontId="32" fillId="17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65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9</v>
      </c>
      <c r="C3" s="2">
        <v>6138</v>
      </c>
      <c r="D3" s="2">
        <v>6335</v>
      </c>
      <c r="E3" s="2">
        <f>(D3-C3)*30</f>
        <v>5910</v>
      </c>
      <c r="F3" s="2">
        <v>0.54</v>
      </c>
      <c r="G3" s="2">
        <f>E3*F3</f>
        <v>3191.4</v>
      </c>
      <c r="H3" s="2" t="s">
        <v>10</v>
      </c>
    </row>
    <row r="4" spans="1:8" ht="30" customHeight="1">
      <c r="A4" s="2">
        <v>2</v>
      </c>
      <c r="B4" s="2" t="s">
        <v>11</v>
      </c>
      <c r="C4" s="2">
        <v>13702</v>
      </c>
      <c r="D4" s="2">
        <v>14091</v>
      </c>
      <c r="E4" s="2">
        <f>(D4-C4)*40</f>
        <v>15560</v>
      </c>
      <c r="F4" s="2">
        <v>0.54</v>
      </c>
      <c r="G4" s="2">
        <f>E4*F4</f>
        <v>8402.400000000001</v>
      </c>
      <c r="H4" s="2" t="s">
        <v>12</v>
      </c>
    </row>
    <row r="5" spans="1:8" ht="30" customHeight="1">
      <c r="A5" s="2">
        <v>3</v>
      </c>
      <c r="B5" s="2" t="s">
        <v>13</v>
      </c>
      <c r="C5" s="2">
        <v>19357</v>
      </c>
      <c r="D5" s="2">
        <v>21049</v>
      </c>
      <c r="E5" s="2">
        <f>D5-C5</f>
        <v>1692</v>
      </c>
      <c r="F5" s="2">
        <v>0.54</v>
      </c>
      <c r="G5" s="2">
        <f>E5*F5</f>
        <v>913.6800000000001</v>
      </c>
      <c r="H5" s="2"/>
    </row>
    <row r="6" spans="1:8" ht="30" customHeight="1">
      <c r="A6" s="2">
        <v>4</v>
      </c>
      <c r="B6" s="2" t="s">
        <v>14</v>
      </c>
      <c r="C6" s="2">
        <v>21100</v>
      </c>
      <c r="D6" s="2">
        <v>22674</v>
      </c>
      <c r="E6" s="2">
        <f>D6-C6</f>
        <v>1574</v>
      </c>
      <c r="F6" s="2">
        <v>0.54</v>
      </c>
      <c r="G6" s="2">
        <f>E6*F6</f>
        <v>849.96</v>
      </c>
      <c r="H6" s="2"/>
    </row>
    <row r="7" spans="1:8" ht="30" customHeight="1">
      <c r="A7" s="2">
        <v>5</v>
      </c>
      <c r="B7" s="2" t="s">
        <v>15</v>
      </c>
      <c r="C7" s="2">
        <v>3046</v>
      </c>
      <c r="D7" s="2">
        <v>3172</v>
      </c>
      <c r="E7" s="2">
        <f>(D7-C7)*30</f>
        <v>3780</v>
      </c>
      <c r="F7" s="2">
        <v>0.54</v>
      </c>
      <c r="G7" s="2">
        <f>E7*F7</f>
        <v>2041.2</v>
      </c>
      <c r="H7" s="2" t="s">
        <v>10</v>
      </c>
    </row>
    <row r="8" spans="1:8" ht="30" customHeight="1">
      <c r="A8" s="2">
        <v>6</v>
      </c>
      <c r="B8" s="2" t="s">
        <v>16</v>
      </c>
      <c r="C8" s="2"/>
      <c r="D8" s="2"/>
      <c r="E8" s="2">
        <f>SUM(E3:E7)</f>
        <v>28516</v>
      </c>
      <c r="F8" s="2"/>
      <c r="G8" s="2">
        <f>SUM(G3:G7)</f>
        <v>15398.640000000003</v>
      </c>
      <c r="H8" s="2"/>
    </row>
    <row r="9" spans="1:8" ht="30" customHeight="1">
      <c r="A9" s="2">
        <v>7</v>
      </c>
      <c r="B9" s="2" t="s">
        <v>17</v>
      </c>
      <c r="C9" s="2">
        <v>469</v>
      </c>
      <c r="D9" s="2">
        <v>944</v>
      </c>
      <c r="E9" s="2">
        <f>D9-C9</f>
        <v>475</v>
      </c>
      <c r="F9" s="2">
        <v>3.19</v>
      </c>
      <c r="G9" s="2">
        <f>E9*F9</f>
        <v>1515.25</v>
      </c>
      <c r="H9" s="2"/>
    </row>
    <row r="10" spans="1:8" ht="30" customHeight="1">
      <c r="A10" s="2">
        <v>8</v>
      </c>
      <c r="B10" s="2" t="s">
        <v>18</v>
      </c>
      <c r="C10" s="2">
        <v>32066</v>
      </c>
      <c r="D10" s="2">
        <v>33264</v>
      </c>
      <c r="E10" s="2">
        <f>D10-C10</f>
        <v>1198</v>
      </c>
      <c r="F10" s="2">
        <v>3.19</v>
      </c>
      <c r="G10" s="2">
        <f>E10*F10</f>
        <v>3821.62</v>
      </c>
      <c r="H10" s="2"/>
    </row>
    <row r="11" spans="1:8" ht="30" customHeight="1">
      <c r="A11" s="2">
        <v>9</v>
      </c>
      <c r="B11" s="2" t="s">
        <v>19</v>
      </c>
      <c r="C11" s="2">
        <v>4351</v>
      </c>
      <c r="D11" s="2">
        <v>4521</v>
      </c>
      <c r="E11" s="2">
        <f>D11-C11</f>
        <v>170</v>
      </c>
      <c r="F11" s="2">
        <v>3.19</v>
      </c>
      <c r="G11" s="2">
        <f>E11*F11</f>
        <v>542.3</v>
      </c>
      <c r="H11" s="2"/>
    </row>
    <row r="12" spans="1:8" ht="30" customHeight="1">
      <c r="A12" s="2">
        <v>10</v>
      </c>
      <c r="B12" s="2" t="s">
        <v>20</v>
      </c>
      <c r="C12" s="2"/>
      <c r="D12" s="2"/>
      <c r="E12" s="2">
        <f>SUM(E9:E11)</f>
        <v>1843</v>
      </c>
      <c r="F12" s="2"/>
      <c r="G12" s="2">
        <f>SUM(G9:G11)</f>
        <v>5879.17</v>
      </c>
      <c r="H12" s="2"/>
    </row>
    <row r="13" spans="1:8" ht="30" customHeight="1">
      <c r="A13" s="2">
        <v>11</v>
      </c>
      <c r="B13" s="2"/>
      <c r="C13" s="2"/>
      <c r="D13" s="2"/>
      <c r="E13" s="2"/>
      <c r="F13" s="2"/>
      <c r="G13" s="2"/>
      <c r="H13" s="2"/>
    </row>
    <row r="14" spans="1:8" ht="30" customHeight="1">
      <c r="A14" s="2">
        <v>12</v>
      </c>
      <c r="B14" s="2"/>
      <c r="C14" s="2"/>
      <c r="D14" s="2"/>
      <c r="E14" s="2"/>
      <c r="F14" s="2"/>
      <c r="G14" s="2"/>
      <c r="H14" s="2"/>
    </row>
    <row r="15" spans="1:8" ht="30" customHeight="1">
      <c r="A15" s="2">
        <v>13</v>
      </c>
      <c r="B15" s="2"/>
      <c r="C15" s="2"/>
      <c r="D15" s="2"/>
      <c r="E15" s="2"/>
      <c r="F15" s="2"/>
      <c r="G15" s="2"/>
      <c r="H15" s="2"/>
    </row>
    <row r="16" spans="1:8" ht="30" customHeight="1">
      <c r="A16" s="2">
        <v>14</v>
      </c>
      <c r="B16" s="2"/>
      <c r="C16" s="2"/>
      <c r="D16" s="2"/>
      <c r="E16" s="2"/>
      <c r="F16" s="2"/>
      <c r="G16" s="2"/>
      <c r="H16" s="2"/>
    </row>
    <row r="17" spans="1:8" ht="30" customHeight="1">
      <c r="A17" s="2">
        <v>15</v>
      </c>
      <c r="B17" s="2"/>
      <c r="C17" s="2"/>
      <c r="D17" s="2"/>
      <c r="E17" s="2"/>
      <c r="F17" s="2"/>
      <c r="G17" s="2"/>
      <c r="H17" s="2"/>
    </row>
    <row r="18" spans="1:8" ht="30" customHeight="1">
      <c r="A18" s="2">
        <v>16</v>
      </c>
      <c r="B18" s="2"/>
      <c r="C18" s="2"/>
      <c r="D18" s="2"/>
      <c r="E18" s="2"/>
      <c r="F18" s="2"/>
      <c r="G18" s="2"/>
      <c r="H18" s="2"/>
    </row>
    <row r="19" spans="1:8" ht="30" customHeight="1">
      <c r="A19" s="2">
        <v>17</v>
      </c>
      <c r="B19" s="2"/>
      <c r="C19" s="2"/>
      <c r="D19" s="2"/>
      <c r="E19" s="2"/>
      <c r="F19" s="2"/>
      <c r="G19" s="2"/>
      <c r="H19" s="2"/>
    </row>
    <row r="20" spans="1:8" ht="30" customHeight="1">
      <c r="A20" s="2">
        <v>18</v>
      </c>
      <c r="B20" s="2"/>
      <c r="C20" s="2"/>
      <c r="D20" s="2"/>
      <c r="E20" s="2"/>
      <c r="F20" s="2"/>
      <c r="G20" s="2"/>
      <c r="H20" s="2"/>
    </row>
    <row r="21" spans="1:8" ht="30" customHeight="1">
      <c r="A21" s="4">
        <v>19</v>
      </c>
      <c r="B21" s="4" t="s">
        <v>21</v>
      </c>
      <c r="C21" s="3"/>
      <c r="D21" s="3"/>
      <c r="E21" s="2"/>
      <c r="F21" s="2"/>
      <c r="G21" s="2">
        <f>G8+G12</f>
        <v>21277.810000000005</v>
      </c>
      <c r="H21" s="3"/>
    </row>
    <row r="22" spans="3:8" ht="14.25">
      <c r="C22" s="6"/>
      <c r="D22" s="6"/>
      <c r="E22" s="6"/>
      <c r="F22" s="6"/>
      <c r="G22" s="6"/>
      <c r="H22" s="6"/>
    </row>
    <row r="23" spans="2:7" ht="14.25">
      <c r="B23" s="7" t="s">
        <v>22</v>
      </c>
      <c r="G23" t="s">
        <v>23</v>
      </c>
    </row>
    <row r="24" ht="14.25">
      <c r="B24" s="7"/>
    </row>
  </sheetData>
  <sheetProtection/>
  <mergeCells count="1">
    <mergeCell ref="A1:H1"/>
  </mergeCells>
  <printOptions horizontalCentered="1"/>
  <pageMargins left="0.75" right="0.75" top="1.42" bottom="0.98" header="0.51" footer="0.51"/>
  <pageSetup orientation="portrait" paperSize="9"/>
  <headerFooter alignWithMargins="0">
    <oddHeader>&amp;C&amp;"宋体,加粗"&amp;20南京审计大学租点
月水电费明细表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3">
      <selection activeCell="M22" sqref="M22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3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16.5" customHeight="1">
      <c r="A2" s="13" t="s">
        <v>110</v>
      </c>
      <c r="B2" s="13"/>
      <c r="C2" s="13"/>
      <c r="D2" s="13"/>
      <c r="E2" s="13"/>
      <c r="F2" s="13"/>
      <c r="G2" s="13"/>
      <c r="H2" s="13"/>
      <c r="I2" s="13"/>
    </row>
    <row r="3" spans="1:9" ht="18" customHeight="1">
      <c r="A3" s="14" t="s">
        <v>1</v>
      </c>
      <c r="B3" s="14" t="s">
        <v>43</v>
      </c>
      <c r="C3" s="15"/>
      <c r="D3" s="16" t="s">
        <v>74</v>
      </c>
      <c r="E3" s="17"/>
      <c r="F3" s="18" t="s">
        <v>75</v>
      </c>
      <c r="G3" s="18" t="s">
        <v>48</v>
      </c>
      <c r="H3" s="18" t="s">
        <v>135</v>
      </c>
      <c r="I3" s="14" t="s">
        <v>8</v>
      </c>
    </row>
    <row r="4" spans="1:9" ht="9" customHeight="1">
      <c r="A4" s="19"/>
      <c r="B4" s="19"/>
      <c r="C4" s="19"/>
      <c r="D4" s="20" t="s">
        <v>50</v>
      </c>
      <c r="E4" s="20" t="s">
        <v>51</v>
      </c>
      <c r="F4" s="21"/>
      <c r="G4" s="21"/>
      <c r="H4" s="21"/>
      <c r="I4" s="19"/>
    </row>
    <row r="5" spans="1:9" ht="19.5" customHeight="1">
      <c r="A5" s="22">
        <v>1</v>
      </c>
      <c r="B5" s="22" t="s">
        <v>111</v>
      </c>
      <c r="C5" s="2" t="s">
        <v>76</v>
      </c>
      <c r="D5" s="20">
        <v>4238</v>
      </c>
      <c r="E5" s="20">
        <v>4430</v>
      </c>
      <c r="F5" s="20">
        <f>E5-D5</f>
        <v>192</v>
      </c>
      <c r="G5" s="20">
        <v>3.19</v>
      </c>
      <c r="H5" s="20">
        <f>F5*G5</f>
        <v>612.48</v>
      </c>
      <c r="I5" s="20"/>
    </row>
    <row r="6" spans="1:9" ht="19.5" customHeight="1">
      <c r="A6" s="23"/>
      <c r="B6" s="23"/>
      <c r="C6" s="2" t="s">
        <v>77</v>
      </c>
      <c r="D6" s="20"/>
      <c r="E6" s="20"/>
      <c r="F6" s="20"/>
      <c r="G6" s="20">
        <v>3.19</v>
      </c>
      <c r="H6" s="20"/>
      <c r="I6" s="20"/>
    </row>
    <row r="7" spans="1:9" ht="19.5" customHeight="1">
      <c r="A7" s="22">
        <v>2</v>
      </c>
      <c r="B7" s="22" t="s">
        <v>112</v>
      </c>
      <c r="C7" s="2" t="s">
        <v>76</v>
      </c>
      <c r="D7" s="20">
        <v>2117</v>
      </c>
      <c r="E7" s="20">
        <v>2138</v>
      </c>
      <c r="F7" s="20">
        <f aca="true" t="shared" si="0" ref="F7:F33">E7-D7</f>
        <v>21</v>
      </c>
      <c r="G7" s="20">
        <v>3.19</v>
      </c>
      <c r="H7" s="20">
        <f aca="true" t="shared" si="1" ref="H7:H33">F7*G7</f>
        <v>66.99</v>
      </c>
      <c r="I7" s="20" t="s">
        <v>113</v>
      </c>
    </row>
    <row r="8" spans="1:9" ht="19.5" customHeight="1">
      <c r="A8" s="23"/>
      <c r="B8" s="23"/>
      <c r="C8" s="2" t="s">
        <v>77</v>
      </c>
      <c r="D8" s="20">
        <v>326</v>
      </c>
      <c r="E8" s="20">
        <v>391</v>
      </c>
      <c r="F8" s="20">
        <f t="shared" si="0"/>
        <v>65</v>
      </c>
      <c r="G8" s="20">
        <v>3.19</v>
      </c>
      <c r="H8" s="20">
        <f t="shared" si="1"/>
        <v>207.35</v>
      </c>
      <c r="I8" s="20"/>
    </row>
    <row r="9" spans="1:9" ht="19.5" customHeight="1">
      <c r="A9" s="22">
        <v>3</v>
      </c>
      <c r="B9" s="22" t="s">
        <v>93</v>
      </c>
      <c r="C9" s="2" t="s">
        <v>76</v>
      </c>
      <c r="D9" s="20">
        <v>2989</v>
      </c>
      <c r="E9" s="20">
        <v>3019</v>
      </c>
      <c r="F9" s="20">
        <f t="shared" si="0"/>
        <v>30</v>
      </c>
      <c r="G9" s="20">
        <v>3.19</v>
      </c>
      <c r="H9" s="20">
        <f t="shared" si="1"/>
        <v>95.7</v>
      </c>
      <c r="I9" s="20" t="s">
        <v>114</v>
      </c>
    </row>
    <row r="10" spans="1:9" ht="19.5" customHeight="1">
      <c r="A10" s="23"/>
      <c r="B10" s="23"/>
      <c r="C10" s="2" t="s">
        <v>77</v>
      </c>
      <c r="D10" s="20">
        <v>735</v>
      </c>
      <c r="E10" s="20">
        <v>761</v>
      </c>
      <c r="F10" s="20">
        <f t="shared" si="0"/>
        <v>26</v>
      </c>
      <c r="G10" s="20">
        <v>3.19</v>
      </c>
      <c r="H10" s="20">
        <f t="shared" si="1"/>
        <v>82.94</v>
      </c>
      <c r="I10" s="20"/>
    </row>
    <row r="11" spans="1:9" ht="19.5" customHeight="1">
      <c r="A11" s="22">
        <v>4</v>
      </c>
      <c r="B11" s="22" t="s">
        <v>115</v>
      </c>
      <c r="C11" s="2" t="s">
        <v>76</v>
      </c>
      <c r="D11" s="20">
        <v>6337</v>
      </c>
      <c r="E11" s="20">
        <v>6487</v>
      </c>
      <c r="F11" s="20">
        <f t="shared" si="0"/>
        <v>150</v>
      </c>
      <c r="G11" s="20">
        <v>3.19</v>
      </c>
      <c r="H11" s="20">
        <f t="shared" si="1"/>
        <v>478.5</v>
      </c>
      <c r="I11" s="20" t="s">
        <v>116</v>
      </c>
    </row>
    <row r="12" spans="1:9" ht="19.5" customHeight="1">
      <c r="A12" s="23"/>
      <c r="B12" s="23"/>
      <c r="C12" s="2" t="s">
        <v>77</v>
      </c>
      <c r="D12" s="20">
        <v>1787</v>
      </c>
      <c r="E12" s="20">
        <v>1817</v>
      </c>
      <c r="F12" s="20">
        <f t="shared" si="0"/>
        <v>30</v>
      </c>
      <c r="G12" s="20">
        <v>3.19</v>
      </c>
      <c r="H12" s="20">
        <f t="shared" si="1"/>
        <v>95.7</v>
      </c>
      <c r="I12" s="20"/>
    </row>
    <row r="13" spans="1:9" ht="19.5" customHeight="1">
      <c r="A13" s="22">
        <v>5</v>
      </c>
      <c r="B13" s="22" t="s">
        <v>118</v>
      </c>
      <c r="C13" s="2" t="s">
        <v>76</v>
      </c>
      <c r="D13" s="20">
        <v>1477</v>
      </c>
      <c r="E13" s="20">
        <v>1530</v>
      </c>
      <c r="F13" s="20">
        <f t="shared" si="0"/>
        <v>53</v>
      </c>
      <c r="G13" s="20">
        <v>3.19</v>
      </c>
      <c r="H13" s="20">
        <f t="shared" si="1"/>
        <v>169.07</v>
      </c>
      <c r="I13" s="20" t="s">
        <v>119</v>
      </c>
    </row>
    <row r="14" spans="1:9" ht="19.5" customHeight="1">
      <c r="A14" s="23"/>
      <c r="B14" s="23"/>
      <c r="C14" s="2" t="s">
        <v>77</v>
      </c>
      <c r="D14" s="20"/>
      <c r="E14" s="20"/>
      <c r="F14" s="20"/>
      <c r="G14" s="20">
        <v>3.19</v>
      </c>
      <c r="H14" s="20"/>
      <c r="I14" s="20"/>
    </row>
    <row r="15" spans="1:9" ht="19.5" customHeight="1">
      <c r="A15" s="22">
        <v>6</v>
      </c>
      <c r="B15" s="22" t="s">
        <v>120</v>
      </c>
      <c r="C15" s="2" t="s">
        <v>76</v>
      </c>
      <c r="D15" s="20">
        <v>4358</v>
      </c>
      <c r="E15" s="20">
        <v>4508</v>
      </c>
      <c r="F15" s="20">
        <f t="shared" si="0"/>
        <v>150</v>
      </c>
      <c r="G15" s="20">
        <v>3.19</v>
      </c>
      <c r="H15" s="20">
        <f t="shared" si="1"/>
        <v>478.5</v>
      </c>
      <c r="I15" s="20"/>
    </row>
    <row r="16" spans="1:9" ht="19.5" customHeight="1">
      <c r="A16" s="23"/>
      <c r="B16" s="23"/>
      <c r="C16" s="2" t="s">
        <v>77</v>
      </c>
      <c r="D16" s="20">
        <v>504</v>
      </c>
      <c r="E16" s="20">
        <v>522</v>
      </c>
      <c r="F16" s="20">
        <f t="shared" si="0"/>
        <v>18</v>
      </c>
      <c r="G16" s="20">
        <v>3.19</v>
      </c>
      <c r="H16" s="20">
        <f t="shared" si="1"/>
        <v>57.42</v>
      </c>
      <c r="I16" s="20"/>
    </row>
    <row r="17" spans="1:9" ht="19.5" customHeight="1">
      <c r="A17" s="22">
        <v>7</v>
      </c>
      <c r="B17" s="22" t="s">
        <v>121</v>
      </c>
      <c r="C17" s="2" t="s">
        <v>76</v>
      </c>
      <c r="D17" s="20">
        <v>19</v>
      </c>
      <c r="E17" s="20">
        <v>51</v>
      </c>
      <c r="F17" s="20">
        <f t="shared" si="0"/>
        <v>32</v>
      </c>
      <c r="G17" s="20">
        <v>3.19</v>
      </c>
      <c r="H17" s="20">
        <f t="shared" si="1"/>
        <v>102.08</v>
      </c>
      <c r="I17" s="20" t="s">
        <v>122</v>
      </c>
    </row>
    <row r="18" spans="1:9" ht="19.5" customHeight="1">
      <c r="A18" s="23"/>
      <c r="B18" s="23"/>
      <c r="C18" s="2" t="s">
        <v>77</v>
      </c>
      <c r="D18" s="20">
        <v>6428</v>
      </c>
      <c r="E18" s="20">
        <v>6538</v>
      </c>
      <c r="F18" s="20">
        <f t="shared" si="0"/>
        <v>110</v>
      </c>
      <c r="G18" s="20">
        <v>3.19</v>
      </c>
      <c r="H18" s="20">
        <f t="shared" si="1"/>
        <v>350.9</v>
      </c>
      <c r="I18" s="20"/>
    </row>
    <row r="19" spans="1:9" ht="19.5" customHeight="1">
      <c r="A19" s="22">
        <v>8</v>
      </c>
      <c r="B19" s="22" t="s">
        <v>93</v>
      </c>
      <c r="C19" s="2" t="s">
        <v>76</v>
      </c>
      <c r="D19" s="20">
        <v>4155</v>
      </c>
      <c r="E19" s="20">
        <v>4190</v>
      </c>
      <c r="F19" s="20">
        <f t="shared" si="0"/>
        <v>35</v>
      </c>
      <c r="G19" s="20">
        <v>3.19</v>
      </c>
      <c r="H19" s="20">
        <f>F19*G20</f>
        <v>111.64999999999999</v>
      </c>
      <c r="I19" s="20" t="s">
        <v>123</v>
      </c>
    </row>
    <row r="20" spans="1:9" ht="19.5" customHeight="1">
      <c r="A20" s="23"/>
      <c r="B20" s="23"/>
      <c r="C20" s="2" t="s">
        <v>77</v>
      </c>
      <c r="D20" s="20">
        <v>249</v>
      </c>
      <c r="E20" s="20">
        <v>249</v>
      </c>
      <c r="F20" s="20">
        <f t="shared" si="0"/>
        <v>0</v>
      </c>
      <c r="G20" s="20">
        <v>3.19</v>
      </c>
      <c r="H20" s="20">
        <f>F20*G21</f>
        <v>0</v>
      </c>
      <c r="I20" s="20"/>
    </row>
    <row r="21" spans="1:9" ht="19.5" customHeight="1">
      <c r="A21" s="22">
        <v>9</v>
      </c>
      <c r="B21" s="22" t="s">
        <v>124</v>
      </c>
      <c r="C21" s="2" t="s">
        <v>76</v>
      </c>
      <c r="D21" s="20">
        <v>5611</v>
      </c>
      <c r="E21" s="20">
        <v>5725</v>
      </c>
      <c r="F21" s="20">
        <f t="shared" si="0"/>
        <v>114</v>
      </c>
      <c r="G21" s="20">
        <v>3.19</v>
      </c>
      <c r="H21" s="20">
        <f t="shared" si="1"/>
        <v>363.65999999999997</v>
      </c>
      <c r="I21" s="20" t="s">
        <v>125</v>
      </c>
    </row>
    <row r="22" spans="1:9" ht="19.5" customHeight="1">
      <c r="A22" s="23"/>
      <c r="B22" s="23"/>
      <c r="C22" s="2" t="s">
        <v>77</v>
      </c>
      <c r="D22" s="20">
        <v>1671</v>
      </c>
      <c r="E22" s="20">
        <v>1731</v>
      </c>
      <c r="F22" s="20">
        <f t="shared" si="0"/>
        <v>60</v>
      </c>
      <c r="G22" s="20">
        <v>3.19</v>
      </c>
      <c r="H22" s="20">
        <f t="shared" si="1"/>
        <v>191.4</v>
      </c>
      <c r="I22" s="20"/>
    </row>
    <row r="23" spans="1:9" ht="19.5" customHeight="1">
      <c r="A23" s="22">
        <v>10</v>
      </c>
      <c r="B23" s="22" t="s">
        <v>126</v>
      </c>
      <c r="C23" s="2" t="s">
        <v>76</v>
      </c>
      <c r="D23" s="20">
        <v>5175</v>
      </c>
      <c r="E23" s="20">
        <v>5228</v>
      </c>
      <c r="F23" s="20">
        <f t="shared" si="0"/>
        <v>53</v>
      </c>
      <c r="G23" s="20">
        <v>3.19</v>
      </c>
      <c r="H23" s="20">
        <f t="shared" si="1"/>
        <v>169.07</v>
      </c>
      <c r="I23" s="20" t="s">
        <v>127</v>
      </c>
    </row>
    <row r="24" spans="1:9" ht="19.5" customHeight="1">
      <c r="A24" s="23"/>
      <c r="B24" s="23"/>
      <c r="C24" s="2" t="s">
        <v>77</v>
      </c>
      <c r="D24" s="2">
        <v>21</v>
      </c>
      <c r="E24" s="2">
        <v>43</v>
      </c>
      <c r="F24" s="20">
        <f t="shared" si="0"/>
        <v>22</v>
      </c>
      <c r="G24" s="20">
        <v>3.19</v>
      </c>
      <c r="H24" s="20">
        <f t="shared" si="1"/>
        <v>70.17999999999999</v>
      </c>
      <c r="I24" s="3"/>
    </row>
    <row r="25" spans="1:9" ht="19.5" customHeight="1">
      <c r="A25" s="24">
        <v>11</v>
      </c>
      <c r="B25" s="25" t="s">
        <v>136</v>
      </c>
      <c r="C25" s="2" t="s">
        <v>76</v>
      </c>
      <c r="D25" s="2">
        <v>6537</v>
      </c>
      <c r="E25" s="2">
        <v>6934</v>
      </c>
      <c r="F25" s="20">
        <f t="shared" si="0"/>
        <v>397</v>
      </c>
      <c r="G25" s="20">
        <v>3.19</v>
      </c>
      <c r="H25" s="20">
        <f t="shared" si="1"/>
        <v>1266.43</v>
      </c>
      <c r="I25" s="3"/>
    </row>
    <row r="26" spans="1:9" ht="19.5" customHeight="1">
      <c r="A26" s="26"/>
      <c r="B26" s="25"/>
      <c r="C26" s="2" t="s">
        <v>77</v>
      </c>
      <c r="D26" s="2">
        <v>8028</v>
      </c>
      <c r="E26" s="2">
        <v>8470</v>
      </c>
      <c r="F26" s="20">
        <f t="shared" si="0"/>
        <v>442</v>
      </c>
      <c r="G26" s="20">
        <v>3.19</v>
      </c>
      <c r="H26" s="20">
        <f t="shared" si="1"/>
        <v>1409.98</v>
      </c>
      <c r="I26" s="3"/>
    </row>
    <row r="27" spans="1:9" ht="19.5" customHeight="1">
      <c r="A27" s="22">
        <v>12</v>
      </c>
      <c r="B27" s="25" t="s">
        <v>137</v>
      </c>
      <c r="C27" s="2" t="s">
        <v>76</v>
      </c>
      <c r="D27" s="2">
        <v>3208</v>
      </c>
      <c r="E27" s="2">
        <v>3517</v>
      </c>
      <c r="F27" s="20">
        <f t="shared" si="0"/>
        <v>309</v>
      </c>
      <c r="G27" s="20">
        <v>3.19</v>
      </c>
      <c r="H27" s="20">
        <f t="shared" si="1"/>
        <v>985.71</v>
      </c>
      <c r="I27" s="3"/>
    </row>
    <row r="28" spans="1:9" ht="19.5" customHeight="1">
      <c r="A28" s="23"/>
      <c r="B28" s="25"/>
      <c r="C28" s="2" t="s">
        <v>77</v>
      </c>
      <c r="D28" s="2">
        <v>3320</v>
      </c>
      <c r="E28" s="2">
        <v>3624</v>
      </c>
      <c r="F28" s="20">
        <f t="shared" si="0"/>
        <v>304</v>
      </c>
      <c r="G28" s="20">
        <v>3.19</v>
      </c>
      <c r="H28" s="20">
        <f t="shared" si="1"/>
        <v>969.76</v>
      </c>
      <c r="I28" s="3"/>
    </row>
    <row r="29" spans="1:9" ht="19.5" customHeight="1">
      <c r="A29" s="27">
        <v>13</v>
      </c>
      <c r="B29" s="28" t="s">
        <v>138</v>
      </c>
      <c r="C29" s="2" t="s">
        <v>76</v>
      </c>
      <c r="D29" s="2">
        <v>8198</v>
      </c>
      <c r="E29" s="2">
        <v>8441</v>
      </c>
      <c r="F29" s="20">
        <f t="shared" si="0"/>
        <v>243</v>
      </c>
      <c r="G29" s="20">
        <v>3.19</v>
      </c>
      <c r="H29" s="20">
        <f t="shared" si="1"/>
        <v>775.17</v>
      </c>
      <c r="I29" s="3"/>
    </row>
    <row r="30" spans="1:9" ht="19.5" customHeight="1">
      <c r="A30" s="27"/>
      <c r="B30" s="29"/>
      <c r="C30" s="2" t="s">
        <v>77</v>
      </c>
      <c r="D30" s="2">
        <v>0</v>
      </c>
      <c r="E30" s="2">
        <v>100</v>
      </c>
      <c r="F30" s="20">
        <f t="shared" si="0"/>
        <v>100</v>
      </c>
      <c r="G30" s="20">
        <v>3.19</v>
      </c>
      <c r="H30" s="30">
        <f t="shared" si="1"/>
        <v>319</v>
      </c>
      <c r="I30" s="3"/>
    </row>
    <row r="31" spans="1:9" ht="19.5" customHeight="1">
      <c r="A31" s="27"/>
      <c r="B31" s="29"/>
      <c r="C31" s="2" t="s">
        <v>78</v>
      </c>
      <c r="D31" s="2">
        <v>0</v>
      </c>
      <c r="E31" s="2">
        <v>100</v>
      </c>
      <c r="F31" s="20">
        <f t="shared" si="0"/>
        <v>100</v>
      </c>
      <c r="G31" s="20">
        <v>3.19</v>
      </c>
      <c r="H31" s="30">
        <f t="shared" si="1"/>
        <v>319</v>
      </c>
      <c r="I31" s="3"/>
    </row>
    <row r="32" spans="1:9" ht="19.5" customHeight="1">
      <c r="A32" s="27"/>
      <c r="B32" s="29"/>
      <c r="C32" s="2" t="s">
        <v>79</v>
      </c>
      <c r="D32" s="2">
        <v>0</v>
      </c>
      <c r="E32" s="2">
        <v>100</v>
      </c>
      <c r="F32" s="20">
        <f t="shared" si="0"/>
        <v>100</v>
      </c>
      <c r="G32" s="20">
        <v>3.19</v>
      </c>
      <c r="H32" s="30">
        <f t="shared" si="1"/>
        <v>319</v>
      </c>
      <c r="I32" s="3"/>
    </row>
    <row r="33" spans="1:9" ht="19.5" customHeight="1">
      <c r="A33" s="31"/>
      <c r="B33" s="32"/>
      <c r="C33" s="2" t="s">
        <v>80</v>
      </c>
      <c r="D33" s="2">
        <v>0</v>
      </c>
      <c r="E33" s="2">
        <v>100</v>
      </c>
      <c r="F33" s="20">
        <f t="shared" si="0"/>
        <v>100</v>
      </c>
      <c r="G33" s="20">
        <v>3.19</v>
      </c>
      <c r="H33" s="30">
        <f t="shared" si="1"/>
        <v>319</v>
      </c>
      <c r="I33" s="3"/>
    </row>
    <row r="34" spans="1:9" ht="19.5" customHeight="1">
      <c r="A34" s="2">
        <v>13</v>
      </c>
      <c r="B34" s="3" t="s">
        <v>69</v>
      </c>
      <c r="C34" s="3"/>
      <c r="D34" s="20"/>
      <c r="E34" s="20"/>
      <c r="F34" s="20">
        <f>SUM(F5:F33)</f>
        <v>3256</v>
      </c>
      <c r="G34" s="20"/>
      <c r="H34" s="20">
        <f>SUM(H5:H33)</f>
        <v>10386.64</v>
      </c>
      <c r="I34" s="20"/>
    </row>
    <row r="35" ht="14.25">
      <c r="B35" t="s">
        <v>139</v>
      </c>
    </row>
    <row r="36" spans="2:3" ht="14.25">
      <c r="B36" s="6"/>
      <c r="C36" s="6"/>
    </row>
  </sheetData>
  <sheetProtection/>
  <mergeCells count="35">
    <mergeCell ref="A1:I1"/>
    <mergeCell ref="A2:I2"/>
    <mergeCell ref="D3:E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3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3"/>
    <mergeCell ref="F3:F4"/>
    <mergeCell ref="G3:G4"/>
    <mergeCell ref="H3:H4"/>
    <mergeCell ref="I3:I4"/>
  </mergeCells>
  <printOptions horizontalCentered="1"/>
  <pageMargins left="0.75" right="0.75" top="1.26" bottom="0.98" header="0.63" footer="0.51"/>
  <pageSetup orientation="portrait" paperSize="9"/>
  <headerFooter alignWithMargins="0">
    <oddHeader>&amp;C&amp;"宋体,加粗"&amp;20经营服务中心租点
月水费明细表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G20" sqref="G20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11.875" style="0" customWidth="1"/>
    <col min="8" max="8" width="12.25390625" style="0" customWidth="1"/>
  </cols>
  <sheetData>
    <row r="1" spans="1:8" ht="22.5">
      <c r="A1" s="1" t="s">
        <v>140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141</v>
      </c>
      <c r="C2" s="3" t="s">
        <v>50</v>
      </c>
      <c r="D2" s="3" t="s">
        <v>51</v>
      </c>
      <c r="E2" s="3" t="s">
        <v>47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142</v>
      </c>
      <c r="C3" s="2">
        <v>62812</v>
      </c>
      <c r="D3" s="2">
        <v>64122</v>
      </c>
      <c r="E3" s="2">
        <f aca="true" t="shared" si="0" ref="E3:E18">D3-C3</f>
        <v>1310</v>
      </c>
      <c r="F3" s="8">
        <v>1</v>
      </c>
      <c r="G3" s="8">
        <f aca="true" t="shared" si="1" ref="G3:G18">E3*F3</f>
        <v>1310</v>
      </c>
      <c r="H3" s="2"/>
    </row>
    <row r="4" spans="1:8" ht="30" customHeight="1">
      <c r="A4" s="2">
        <v>2</v>
      </c>
      <c r="B4" s="2" t="s">
        <v>143</v>
      </c>
      <c r="C4" s="2">
        <v>39498</v>
      </c>
      <c r="D4" s="2">
        <v>41854</v>
      </c>
      <c r="E4" s="2">
        <f t="shared" si="0"/>
        <v>2356</v>
      </c>
      <c r="F4" s="8">
        <v>1</v>
      </c>
      <c r="G4" s="8">
        <f t="shared" si="1"/>
        <v>2356</v>
      </c>
      <c r="H4" s="2"/>
    </row>
    <row r="5" spans="1:8" ht="30" customHeight="1">
      <c r="A5" s="2">
        <v>3</v>
      </c>
      <c r="B5" s="2" t="s">
        <v>144</v>
      </c>
      <c r="C5" s="2">
        <v>57056</v>
      </c>
      <c r="D5" s="2">
        <v>59149</v>
      </c>
      <c r="E5" s="2">
        <f t="shared" si="0"/>
        <v>2093</v>
      </c>
      <c r="F5" s="8">
        <v>1</v>
      </c>
      <c r="G5" s="8">
        <f t="shared" si="1"/>
        <v>2093</v>
      </c>
      <c r="H5" s="2"/>
    </row>
    <row r="6" spans="1:8" ht="30" customHeight="1">
      <c r="A6" s="2">
        <v>4</v>
      </c>
      <c r="B6" s="2" t="s">
        <v>145</v>
      </c>
      <c r="C6" s="2">
        <v>13681</v>
      </c>
      <c r="D6" s="2">
        <v>13887</v>
      </c>
      <c r="E6" s="2">
        <f t="shared" si="0"/>
        <v>206</v>
      </c>
      <c r="F6" s="8">
        <v>1</v>
      </c>
      <c r="G6" s="8">
        <f t="shared" si="1"/>
        <v>206</v>
      </c>
      <c r="H6" s="2"/>
    </row>
    <row r="7" spans="1:8" ht="30" customHeight="1">
      <c r="A7" s="2">
        <v>5</v>
      </c>
      <c r="B7" s="2" t="s">
        <v>146</v>
      </c>
      <c r="C7" s="2">
        <v>74096</v>
      </c>
      <c r="D7" s="2">
        <v>74454</v>
      </c>
      <c r="E7" s="2">
        <f t="shared" si="0"/>
        <v>358</v>
      </c>
      <c r="F7" s="8">
        <v>1</v>
      </c>
      <c r="G7" s="8">
        <f t="shared" si="1"/>
        <v>358</v>
      </c>
      <c r="H7" s="2"/>
    </row>
    <row r="8" spans="1:8" ht="30" customHeight="1">
      <c r="A8" s="2">
        <v>6</v>
      </c>
      <c r="B8" s="9" t="s">
        <v>147</v>
      </c>
      <c r="C8" s="2">
        <v>32886</v>
      </c>
      <c r="D8" s="2">
        <v>33693</v>
      </c>
      <c r="E8" s="2">
        <f t="shared" si="0"/>
        <v>807</v>
      </c>
      <c r="F8" s="8">
        <v>1</v>
      </c>
      <c r="G8" s="8">
        <f t="shared" si="1"/>
        <v>807</v>
      </c>
      <c r="H8" s="2"/>
    </row>
    <row r="9" spans="1:8" ht="30" customHeight="1">
      <c r="A9" s="2">
        <v>7</v>
      </c>
      <c r="B9" s="9" t="s">
        <v>148</v>
      </c>
      <c r="C9" s="2">
        <v>24889</v>
      </c>
      <c r="D9" s="2">
        <v>25827</v>
      </c>
      <c r="E9" s="2">
        <f t="shared" si="0"/>
        <v>938</v>
      </c>
      <c r="F9" s="8">
        <v>1</v>
      </c>
      <c r="G9" s="8">
        <f t="shared" si="1"/>
        <v>938</v>
      </c>
      <c r="H9" s="2"/>
    </row>
    <row r="10" spans="1:8" ht="30" customHeight="1">
      <c r="A10" s="2">
        <v>8</v>
      </c>
      <c r="B10" s="10" t="s">
        <v>149</v>
      </c>
      <c r="C10" s="2">
        <v>8346</v>
      </c>
      <c r="D10" s="2">
        <v>8756</v>
      </c>
      <c r="E10" s="2">
        <f t="shared" si="0"/>
        <v>410</v>
      </c>
      <c r="F10" s="8">
        <v>1</v>
      </c>
      <c r="G10" s="8">
        <f t="shared" si="1"/>
        <v>410</v>
      </c>
      <c r="H10" s="2"/>
    </row>
    <row r="11" spans="1:8" ht="30" customHeight="1">
      <c r="A11" s="2">
        <v>9</v>
      </c>
      <c r="B11" s="10" t="s">
        <v>150</v>
      </c>
      <c r="C11" s="2">
        <v>7035</v>
      </c>
      <c r="D11" s="2">
        <v>7460</v>
      </c>
      <c r="E11" s="2">
        <f t="shared" si="0"/>
        <v>425</v>
      </c>
      <c r="F11" s="8">
        <v>1</v>
      </c>
      <c r="G11" s="8">
        <f t="shared" si="1"/>
        <v>425</v>
      </c>
      <c r="H11" s="2"/>
    </row>
    <row r="12" spans="1:8" ht="30" customHeight="1">
      <c r="A12" s="2">
        <v>10</v>
      </c>
      <c r="B12" s="10" t="s">
        <v>151</v>
      </c>
      <c r="C12" s="2">
        <v>5765</v>
      </c>
      <c r="D12" s="2">
        <v>6162</v>
      </c>
      <c r="E12" s="2">
        <f t="shared" si="0"/>
        <v>397</v>
      </c>
      <c r="F12" s="8">
        <v>1</v>
      </c>
      <c r="G12" s="8">
        <f t="shared" si="1"/>
        <v>397</v>
      </c>
      <c r="H12" s="2"/>
    </row>
    <row r="13" spans="1:8" ht="30" customHeight="1">
      <c r="A13" s="2">
        <v>11</v>
      </c>
      <c r="B13" s="10" t="s">
        <v>152</v>
      </c>
      <c r="C13" s="2">
        <v>13168</v>
      </c>
      <c r="D13" s="2">
        <v>13822</v>
      </c>
      <c r="E13" s="2">
        <f t="shared" si="0"/>
        <v>654</v>
      </c>
      <c r="F13" s="8">
        <v>1</v>
      </c>
      <c r="G13" s="8">
        <f t="shared" si="1"/>
        <v>654</v>
      </c>
      <c r="H13" s="2"/>
    </row>
    <row r="14" spans="1:8" ht="30" customHeight="1">
      <c r="A14" s="2">
        <v>12</v>
      </c>
      <c r="B14" s="2" t="s">
        <v>153</v>
      </c>
      <c r="C14" s="2">
        <v>3286</v>
      </c>
      <c r="D14" s="2">
        <v>3539</v>
      </c>
      <c r="E14" s="2">
        <f>(D14-C14)*100</f>
        <v>25300</v>
      </c>
      <c r="F14" s="8">
        <v>0.54</v>
      </c>
      <c r="G14" s="8">
        <f t="shared" si="1"/>
        <v>13662</v>
      </c>
      <c r="H14" s="2" t="s">
        <v>154</v>
      </c>
    </row>
    <row r="15" spans="1:8" ht="30" customHeight="1">
      <c r="A15" s="2">
        <v>13</v>
      </c>
      <c r="B15" s="4" t="s">
        <v>155</v>
      </c>
      <c r="C15" s="2">
        <v>44029</v>
      </c>
      <c r="D15" s="2">
        <v>46366</v>
      </c>
      <c r="E15" s="2">
        <f t="shared" si="0"/>
        <v>2337</v>
      </c>
      <c r="F15" s="8">
        <v>1</v>
      </c>
      <c r="G15" s="8">
        <f t="shared" si="1"/>
        <v>2337</v>
      </c>
      <c r="H15" s="2"/>
    </row>
    <row r="16" spans="1:8" ht="30" customHeight="1">
      <c r="A16" s="2">
        <v>14</v>
      </c>
      <c r="B16" s="11" t="s">
        <v>156</v>
      </c>
      <c r="C16" s="2">
        <v>81400</v>
      </c>
      <c r="D16" s="2">
        <v>86273</v>
      </c>
      <c r="E16" s="2">
        <f t="shared" si="0"/>
        <v>4873</v>
      </c>
      <c r="F16" s="8">
        <v>1</v>
      </c>
      <c r="G16" s="8">
        <f t="shared" si="1"/>
        <v>4873</v>
      </c>
      <c r="H16" s="2"/>
    </row>
    <row r="17" spans="1:8" ht="30" customHeight="1">
      <c r="A17" s="2">
        <v>15</v>
      </c>
      <c r="B17" s="11" t="s">
        <v>157</v>
      </c>
      <c r="C17" s="2">
        <v>385</v>
      </c>
      <c r="D17" s="2">
        <v>405</v>
      </c>
      <c r="E17" s="2">
        <f t="shared" si="0"/>
        <v>20</v>
      </c>
      <c r="F17" s="8">
        <v>3.19</v>
      </c>
      <c r="G17" s="8">
        <f t="shared" si="1"/>
        <v>63.8</v>
      </c>
      <c r="H17" s="2"/>
    </row>
    <row r="18" spans="1:8" ht="30" customHeight="1">
      <c r="A18" s="2">
        <v>16</v>
      </c>
      <c r="B18" s="11" t="s">
        <v>158</v>
      </c>
      <c r="C18" s="2">
        <v>0</v>
      </c>
      <c r="D18" s="2">
        <v>282</v>
      </c>
      <c r="E18" s="2">
        <f t="shared" si="0"/>
        <v>282</v>
      </c>
      <c r="F18" s="8">
        <v>1</v>
      </c>
      <c r="G18" s="8">
        <f t="shared" si="1"/>
        <v>282</v>
      </c>
      <c r="H18" s="2"/>
    </row>
    <row r="19" spans="1:8" ht="30" customHeight="1">
      <c r="A19" s="2">
        <v>17</v>
      </c>
      <c r="B19" s="11"/>
      <c r="C19" s="2"/>
      <c r="D19" s="2"/>
      <c r="E19" s="2"/>
      <c r="F19" s="2"/>
      <c r="G19" s="8"/>
      <c r="H19" s="2"/>
    </row>
    <row r="20" spans="1:8" ht="30" customHeight="1">
      <c r="A20" s="2">
        <v>18</v>
      </c>
      <c r="B20" s="2" t="s">
        <v>159</v>
      </c>
      <c r="C20" s="2"/>
      <c r="D20" s="2"/>
      <c r="E20" s="2">
        <f>SUM(E3:E19)</f>
        <v>42766</v>
      </c>
      <c r="F20" s="2"/>
      <c r="G20" s="8">
        <f>SUM(G3:G19)</f>
        <v>31171.8</v>
      </c>
      <c r="H20" s="2"/>
    </row>
    <row r="22" ht="14.25">
      <c r="A22" t="s">
        <v>160</v>
      </c>
    </row>
    <row r="23" spans="2:7" ht="14.25">
      <c r="B23" t="s">
        <v>72</v>
      </c>
      <c r="G23" t="s">
        <v>73</v>
      </c>
    </row>
  </sheetData>
  <sheetProtection/>
  <mergeCells count="1">
    <mergeCell ref="A1:H1"/>
  </mergeCells>
  <printOptions horizontalCentered="1"/>
  <pageMargins left="0.75" right="0.75" top="1.24" bottom="0.98" header="0.51" footer="0.51"/>
  <pageSetup orientation="portrait" paperSize="9"/>
  <headerFooter alignWithMargins="0">
    <oddHeader>&amp;C&amp;"宋体,加粗"&amp;20经营服务中心租点
月电费明细表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F16" sqref="F16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1" t="s">
        <v>161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141</v>
      </c>
      <c r="C2" s="3" t="s">
        <v>50</v>
      </c>
      <c r="D2" s="3" t="s">
        <v>51</v>
      </c>
      <c r="E2" s="3" t="s">
        <v>47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162</v>
      </c>
      <c r="C3" s="2">
        <v>44557</v>
      </c>
      <c r="D3" s="2">
        <v>44557</v>
      </c>
      <c r="E3" s="2">
        <f aca="true" t="shared" si="0" ref="E3:E16">D3-C3</f>
        <v>0</v>
      </c>
      <c r="F3" s="2">
        <v>0.54</v>
      </c>
      <c r="G3" s="2">
        <f aca="true" t="shared" si="1" ref="G3:G18">E3*F3</f>
        <v>0</v>
      </c>
      <c r="H3" s="2"/>
    </row>
    <row r="4" spans="1:8" ht="30" customHeight="1">
      <c r="A4" s="2">
        <v>2</v>
      </c>
      <c r="B4" s="2" t="s">
        <v>163</v>
      </c>
      <c r="C4" s="2">
        <v>22189</v>
      </c>
      <c r="D4" s="2">
        <v>22189</v>
      </c>
      <c r="E4" s="2">
        <f t="shared" si="0"/>
        <v>0</v>
      </c>
      <c r="F4" s="2">
        <v>0.54</v>
      </c>
      <c r="G4" s="2">
        <f t="shared" si="1"/>
        <v>0</v>
      </c>
      <c r="H4" s="2"/>
    </row>
    <row r="5" spans="1:8" ht="30" customHeight="1">
      <c r="A5" s="2">
        <v>3</v>
      </c>
      <c r="B5" s="2" t="s">
        <v>164</v>
      </c>
      <c r="C5" s="2">
        <v>55844</v>
      </c>
      <c r="D5" s="2">
        <v>55844</v>
      </c>
      <c r="E5" s="2">
        <f t="shared" si="0"/>
        <v>0</v>
      </c>
      <c r="F5" s="2">
        <v>0.54</v>
      </c>
      <c r="G5" s="2">
        <f t="shared" si="1"/>
        <v>0</v>
      </c>
      <c r="H5" s="2"/>
    </row>
    <row r="6" spans="1:8" ht="30" customHeight="1">
      <c r="A6" s="2">
        <v>4</v>
      </c>
      <c r="B6" s="2" t="s">
        <v>165</v>
      </c>
      <c r="C6" s="2">
        <v>100320</v>
      </c>
      <c r="D6" s="2">
        <v>100320</v>
      </c>
      <c r="E6" s="2">
        <f t="shared" si="0"/>
        <v>0</v>
      </c>
      <c r="F6" s="2">
        <v>0.54</v>
      </c>
      <c r="G6" s="2">
        <f t="shared" si="1"/>
        <v>0</v>
      </c>
      <c r="H6" s="2"/>
    </row>
    <row r="7" spans="1:8" ht="30" customHeight="1">
      <c r="A7" s="2">
        <v>5</v>
      </c>
      <c r="B7" s="2" t="s">
        <v>166</v>
      </c>
      <c r="C7" s="2">
        <v>65303</v>
      </c>
      <c r="D7" s="2">
        <v>65303</v>
      </c>
      <c r="E7" s="2">
        <f t="shared" si="0"/>
        <v>0</v>
      </c>
      <c r="F7" s="2">
        <v>0.54</v>
      </c>
      <c r="G7" s="2">
        <f t="shared" si="1"/>
        <v>0</v>
      </c>
      <c r="H7" s="2"/>
    </row>
    <row r="8" spans="1:8" ht="30" customHeight="1">
      <c r="A8" s="2">
        <v>6</v>
      </c>
      <c r="B8" s="2" t="s">
        <v>167</v>
      </c>
      <c r="C8" s="2">
        <v>45822</v>
      </c>
      <c r="D8" s="2">
        <v>45822</v>
      </c>
      <c r="E8" s="2">
        <f t="shared" si="0"/>
        <v>0</v>
      </c>
      <c r="F8" s="2">
        <v>0.54</v>
      </c>
      <c r="G8" s="2">
        <f t="shared" si="1"/>
        <v>0</v>
      </c>
      <c r="H8" s="2"/>
    </row>
    <row r="9" spans="1:8" ht="30" customHeight="1">
      <c r="A9" s="2">
        <v>7</v>
      </c>
      <c r="B9" s="2" t="s">
        <v>168</v>
      </c>
      <c r="C9" s="2">
        <v>85143</v>
      </c>
      <c r="D9" s="2">
        <v>85143</v>
      </c>
      <c r="E9" s="2">
        <f t="shared" si="0"/>
        <v>0</v>
      </c>
      <c r="F9" s="2">
        <v>0.54</v>
      </c>
      <c r="G9" s="2">
        <f t="shared" si="1"/>
        <v>0</v>
      </c>
      <c r="H9" s="2"/>
    </row>
    <row r="10" spans="1:8" ht="30" customHeight="1">
      <c r="A10" s="2">
        <v>8</v>
      </c>
      <c r="B10" s="2" t="s">
        <v>169</v>
      </c>
      <c r="C10" s="2">
        <v>76813</v>
      </c>
      <c r="D10" s="2">
        <v>76813</v>
      </c>
      <c r="E10" s="2">
        <f t="shared" si="0"/>
        <v>0</v>
      </c>
      <c r="F10" s="2">
        <v>0.54</v>
      </c>
      <c r="G10" s="2">
        <f t="shared" si="1"/>
        <v>0</v>
      </c>
      <c r="H10" s="2"/>
    </row>
    <row r="11" spans="1:8" ht="30" customHeight="1">
      <c r="A11" s="2">
        <v>9</v>
      </c>
      <c r="B11" s="2" t="s">
        <v>170</v>
      </c>
      <c r="C11" s="2">
        <v>130989</v>
      </c>
      <c r="D11" s="2">
        <v>131160</v>
      </c>
      <c r="E11" s="2">
        <f t="shared" si="0"/>
        <v>171</v>
      </c>
      <c r="F11" s="2">
        <v>0.54</v>
      </c>
      <c r="G11" s="2">
        <f t="shared" si="1"/>
        <v>92.34</v>
      </c>
      <c r="H11" s="2"/>
    </row>
    <row r="12" spans="1:8" ht="30" customHeight="1">
      <c r="A12" s="2">
        <v>10</v>
      </c>
      <c r="B12" s="2" t="s">
        <v>171</v>
      </c>
      <c r="C12" s="2">
        <v>181053</v>
      </c>
      <c r="D12" s="2">
        <v>184513</v>
      </c>
      <c r="E12" s="2">
        <f t="shared" si="0"/>
        <v>3460</v>
      </c>
      <c r="F12" s="2">
        <v>0.54</v>
      </c>
      <c r="G12" s="2">
        <f t="shared" si="1"/>
        <v>1868.4</v>
      </c>
      <c r="H12" s="2"/>
    </row>
    <row r="13" spans="1:8" ht="30" customHeight="1">
      <c r="A13" s="2">
        <v>11</v>
      </c>
      <c r="B13" s="2" t="s">
        <v>172</v>
      </c>
      <c r="C13" s="2">
        <v>30331</v>
      </c>
      <c r="D13" s="2">
        <v>33451</v>
      </c>
      <c r="E13" s="2">
        <f t="shared" si="0"/>
        <v>3120</v>
      </c>
      <c r="F13" s="2">
        <v>0.54</v>
      </c>
      <c r="G13" s="2">
        <f t="shared" si="1"/>
        <v>1684.8000000000002</v>
      </c>
      <c r="H13" s="2"/>
    </row>
    <row r="14" spans="1:8" ht="30" customHeight="1">
      <c r="A14" s="2">
        <v>12</v>
      </c>
      <c r="B14" s="2" t="s">
        <v>173</v>
      </c>
      <c r="C14" s="2">
        <v>161118</v>
      </c>
      <c r="D14" s="2">
        <v>163730</v>
      </c>
      <c r="E14" s="2">
        <f t="shared" si="0"/>
        <v>2612</v>
      </c>
      <c r="F14" s="2">
        <v>0.54</v>
      </c>
      <c r="G14" s="2">
        <f t="shared" si="1"/>
        <v>1410.48</v>
      </c>
      <c r="H14" s="2"/>
    </row>
    <row r="15" spans="1:8" ht="30" customHeight="1">
      <c r="A15" s="2">
        <v>13</v>
      </c>
      <c r="B15" s="2" t="s">
        <v>174</v>
      </c>
      <c r="C15" s="2">
        <v>72280</v>
      </c>
      <c r="D15" s="2">
        <v>73919</v>
      </c>
      <c r="E15" s="2">
        <f t="shared" si="0"/>
        <v>1639</v>
      </c>
      <c r="F15" s="2">
        <v>0.54</v>
      </c>
      <c r="G15" s="2">
        <f t="shared" si="1"/>
        <v>885.0600000000001</v>
      </c>
      <c r="H15" s="2"/>
    </row>
    <row r="16" spans="1:8" ht="30" customHeight="1">
      <c r="A16" s="2">
        <v>14</v>
      </c>
      <c r="B16" s="2" t="s">
        <v>175</v>
      </c>
      <c r="C16" s="2">
        <v>73534</v>
      </c>
      <c r="D16" s="2">
        <v>76421</v>
      </c>
      <c r="E16" s="2">
        <f t="shared" si="0"/>
        <v>2887</v>
      </c>
      <c r="F16" s="2">
        <v>0.54</v>
      </c>
      <c r="G16" s="2">
        <f t="shared" si="1"/>
        <v>1558.98</v>
      </c>
      <c r="H16" s="2"/>
    </row>
    <row r="17" spans="1:8" ht="30" customHeight="1">
      <c r="A17" s="4">
        <v>15</v>
      </c>
      <c r="B17" s="4" t="s">
        <v>176</v>
      </c>
      <c r="C17" s="4">
        <v>2318</v>
      </c>
      <c r="D17" s="4">
        <v>2327</v>
      </c>
      <c r="E17" s="2">
        <f>(D17-C17)*40</f>
        <v>360</v>
      </c>
      <c r="F17" s="2">
        <v>0.54</v>
      </c>
      <c r="G17" s="2">
        <f t="shared" si="1"/>
        <v>194.4</v>
      </c>
      <c r="H17" s="3"/>
    </row>
    <row r="18" spans="1:8" ht="30" customHeight="1">
      <c r="A18" s="4">
        <v>16</v>
      </c>
      <c r="B18" s="5" t="s">
        <v>177</v>
      </c>
      <c r="C18" s="4">
        <v>43789</v>
      </c>
      <c r="D18" s="4">
        <v>46820</v>
      </c>
      <c r="E18" s="2">
        <f>D18-C18</f>
        <v>3031</v>
      </c>
      <c r="F18" s="2">
        <v>0.54</v>
      </c>
      <c r="G18" s="2">
        <f t="shared" si="1"/>
        <v>1636.74</v>
      </c>
      <c r="H18" s="3"/>
    </row>
    <row r="19" spans="1:8" ht="30" customHeight="1">
      <c r="A19" s="4">
        <v>17</v>
      </c>
      <c r="B19" s="4"/>
      <c r="C19" s="4"/>
      <c r="D19" s="4"/>
      <c r="E19" s="2"/>
      <c r="F19" s="2"/>
      <c r="G19" s="2"/>
      <c r="H19" s="3"/>
    </row>
    <row r="20" spans="1:8" ht="30" customHeight="1">
      <c r="A20" s="4">
        <v>18</v>
      </c>
      <c r="B20" s="4" t="s">
        <v>159</v>
      </c>
      <c r="C20" s="4"/>
      <c r="D20" s="4"/>
      <c r="E20" s="2">
        <f>SUM(E3:E19)</f>
        <v>17280</v>
      </c>
      <c r="F20" s="2"/>
      <c r="G20" s="2">
        <f>SUM(G3:G19)</f>
        <v>9331.2</v>
      </c>
      <c r="H20" s="3"/>
    </row>
    <row r="21" spans="1:8" ht="14.25">
      <c r="A21" t="s">
        <v>178</v>
      </c>
      <c r="C21" s="6"/>
      <c r="D21" s="6"/>
      <c r="E21" s="6"/>
      <c r="F21" s="6"/>
      <c r="G21" s="6"/>
      <c r="H21" s="6"/>
    </row>
    <row r="22" spans="2:7" ht="14.25">
      <c r="B22" s="7" t="s">
        <v>72</v>
      </c>
      <c r="G22" t="s">
        <v>73</v>
      </c>
    </row>
    <row r="23" ht="14.25">
      <c r="B23" s="7"/>
    </row>
  </sheetData>
  <sheetProtection/>
  <mergeCells count="1">
    <mergeCell ref="A1:H1"/>
  </mergeCells>
  <printOptions horizontalCentered="1"/>
  <pageMargins left="0.75" right="0.75" top="1.37" bottom="0.98" header="0.51" footer="0.51"/>
  <pageSetup orientation="portrait" paperSize="9"/>
  <headerFooter alignWithMargins="0">
    <oddHeader>&amp;C&amp;"宋体,加粗"&amp;20经营服务中心租点
月电费明细表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D19" sqref="D19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1" t="s">
        <v>161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141</v>
      </c>
      <c r="C2" s="3" t="s">
        <v>50</v>
      </c>
      <c r="D2" s="3" t="s">
        <v>51</v>
      </c>
      <c r="E2" s="3" t="s">
        <v>75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162</v>
      </c>
      <c r="C3" s="2">
        <v>354</v>
      </c>
      <c r="D3" s="2">
        <v>354</v>
      </c>
      <c r="E3" s="2">
        <f aca="true" t="shared" si="0" ref="E3:E18">D3-C3</f>
        <v>0</v>
      </c>
      <c r="F3" s="2">
        <v>3.19</v>
      </c>
      <c r="G3" s="2">
        <f aca="true" t="shared" si="1" ref="G3:G18">E3*F3</f>
        <v>0</v>
      </c>
      <c r="H3" s="2"/>
    </row>
    <row r="4" spans="1:8" ht="30" customHeight="1">
      <c r="A4" s="2">
        <v>2</v>
      </c>
      <c r="B4" s="2" t="s">
        <v>163</v>
      </c>
      <c r="C4" s="2">
        <v>347</v>
      </c>
      <c r="D4" s="2">
        <v>347</v>
      </c>
      <c r="E4" s="2">
        <f t="shared" si="0"/>
        <v>0</v>
      </c>
      <c r="F4" s="2">
        <v>3.19</v>
      </c>
      <c r="G4" s="2">
        <f t="shared" si="1"/>
        <v>0</v>
      </c>
      <c r="H4" s="2"/>
    </row>
    <row r="5" spans="1:8" ht="30" customHeight="1">
      <c r="A5" s="2">
        <v>3</v>
      </c>
      <c r="B5" s="2" t="s">
        <v>164</v>
      </c>
      <c r="C5" s="2">
        <v>232</v>
      </c>
      <c r="D5" s="2">
        <v>232</v>
      </c>
      <c r="E5" s="2">
        <f t="shared" si="0"/>
        <v>0</v>
      </c>
      <c r="F5" s="2">
        <v>3.19</v>
      </c>
      <c r="G5" s="2">
        <f t="shared" si="1"/>
        <v>0</v>
      </c>
      <c r="H5" s="2"/>
    </row>
    <row r="6" spans="1:8" ht="30" customHeight="1">
      <c r="A6" s="2">
        <v>4</v>
      </c>
      <c r="B6" s="2" t="s">
        <v>165</v>
      </c>
      <c r="C6" s="2">
        <v>1585</v>
      </c>
      <c r="D6" s="2">
        <v>1585</v>
      </c>
      <c r="E6" s="2">
        <f t="shared" si="0"/>
        <v>0</v>
      </c>
      <c r="F6" s="2">
        <v>3.19</v>
      </c>
      <c r="G6" s="2">
        <f t="shared" si="1"/>
        <v>0</v>
      </c>
      <c r="H6" s="2"/>
    </row>
    <row r="7" spans="1:8" ht="30" customHeight="1">
      <c r="A7" s="2">
        <v>5</v>
      </c>
      <c r="B7" s="2" t="s">
        <v>166</v>
      </c>
      <c r="C7" s="2">
        <v>1840</v>
      </c>
      <c r="D7" s="2">
        <v>1840</v>
      </c>
      <c r="E7" s="2">
        <f t="shared" si="0"/>
        <v>0</v>
      </c>
      <c r="F7" s="2">
        <v>3.19</v>
      </c>
      <c r="G7" s="2">
        <f t="shared" si="1"/>
        <v>0</v>
      </c>
      <c r="H7" s="2"/>
    </row>
    <row r="8" spans="1:8" ht="30" customHeight="1">
      <c r="A8" s="2">
        <v>6</v>
      </c>
      <c r="B8" s="2" t="s">
        <v>167</v>
      </c>
      <c r="C8" s="2">
        <v>1000</v>
      </c>
      <c r="D8" s="2">
        <v>1000</v>
      </c>
      <c r="E8" s="2">
        <f t="shared" si="0"/>
        <v>0</v>
      </c>
      <c r="F8" s="2">
        <v>3.19</v>
      </c>
      <c r="G8" s="2">
        <f t="shared" si="1"/>
        <v>0</v>
      </c>
      <c r="H8" s="2"/>
    </row>
    <row r="9" spans="1:8" ht="30" customHeight="1">
      <c r="A9" s="2">
        <v>7</v>
      </c>
      <c r="B9" s="2" t="s">
        <v>168</v>
      </c>
      <c r="C9" s="2">
        <v>1672</v>
      </c>
      <c r="D9" s="2">
        <v>1672</v>
      </c>
      <c r="E9" s="2">
        <f t="shared" si="0"/>
        <v>0</v>
      </c>
      <c r="F9" s="2">
        <v>3.19</v>
      </c>
      <c r="G9" s="2">
        <f t="shared" si="1"/>
        <v>0</v>
      </c>
      <c r="H9" s="2"/>
    </row>
    <row r="10" spans="1:8" ht="30" customHeight="1">
      <c r="A10" s="2">
        <v>8</v>
      </c>
      <c r="B10" s="2" t="s">
        <v>169</v>
      </c>
      <c r="C10" s="2">
        <v>1585</v>
      </c>
      <c r="D10" s="2">
        <v>1585</v>
      </c>
      <c r="E10" s="2">
        <f t="shared" si="0"/>
        <v>0</v>
      </c>
      <c r="F10" s="2">
        <v>3.19</v>
      </c>
      <c r="G10" s="2">
        <f t="shared" si="1"/>
        <v>0</v>
      </c>
      <c r="H10" s="2"/>
    </row>
    <row r="11" spans="1:8" ht="30" customHeight="1">
      <c r="A11" s="2">
        <v>9</v>
      </c>
      <c r="B11" s="2" t="s">
        <v>170</v>
      </c>
      <c r="C11" s="2">
        <v>414</v>
      </c>
      <c r="D11" s="2">
        <v>414</v>
      </c>
      <c r="E11" s="2">
        <f t="shared" si="0"/>
        <v>0</v>
      </c>
      <c r="F11" s="2">
        <v>3.19</v>
      </c>
      <c r="G11" s="2">
        <f t="shared" si="1"/>
        <v>0</v>
      </c>
      <c r="H11" s="2"/>
    </row>
    <row r="12" spans="1:8" ht="30" customHeight="1">
      <c r="A12" s="2">
        <v>10</v>
      </c>
      <c r="B12" s="2" t="s">
        <v>171</v>
      </c>
      <c r="C12" s="2">
        <v>3335</v>
      </c>
      <c r="D12" s="2">
        <v>3453</v>
      </c>
      <c r="E12" s="2">
        <f t="shared" si="0"/>
        <v>118</v>
      </c>
      <c r="F12" s="2">
        <v>3.19</v>
      </c>
      <c r="G12" s="2">
        <f t="shared" si="1"/>
        <v>376.42</v>
      </c>
      <c r="H12" s="2"/>
    </row>
    <row r="13" spans="1:8" ht="30" customHeight="1">
      <c r="A13" s="2">
        <v>11</v>
      </c>
      <c r="B13" s="2" t="s">
        <v>172</v>
      </c>
      <c r="C13" s="2">
        <v>880</v>
      </c>
      <c r="D13" s="2">
        <v>913</v>
      </c>
      <c r="E13" s="2">
        <f t="shared" si="0"/>
        <v>33</v>
      </c>
      <c r="F13" s="2">
        <v>3.19</v>
      </c>
      <c r="G13" s="2">
        <f t="shared" si="1"/>
        <v>105.27</v>
      </c>
      <c r="H13" s="2"/>
    </row>
    <row r="14" spans="1:8" ht="30" customHeight="1">
      <c r="A14" s="2">
        <v>12</v>
      </c>
      <c r="B14" s="2" t="s">
        <v>173</v>
      </c>
      <c r="C14" s="2">
        <v>1650</v>
      </c>
      <c r="D14" s="2">
        <v>1675</v>
      </c>
      <c r="E14" s="2">
        <f t="shared" si="0"/>
        <v>25</v>
      </c>
      <c r="F14" s="2">
        <v>3.19</v>
      </c>
      <c r="G14" s="2">
        <f t="shared" si="1"/>
        <v>79.75</v>
      </c>
      <c r="H14" s="2"/>
    </row>
    <row r="15" spans="1:8" ht="30" customHeight="1">
      <c r="A15" s="2">
        <v>13</v>
      </c>
      <c r="B15" s="2" t="s">
        <v>174</v>
      </c>
      <c r="C15" s="2">
        <v>848</v>
      </c>
      <c r="D15" s="2">
        <v>863</v>
      </c>
      <c r="E15" s="2">
        <f t="shared" si="0"/>
        <v>15</v>
      </c>
      <c r="F15" s="2">
        <v>3.19</v>
      </c>
      <c r="G15" s="2">
        <f t="shared" si="1"/>
        <v>47.85</v>
      </c>
      <c r="H15" s="2"/>
    </row>
    <row r="16" spans="1:8" ht="30" customHeight="1">
      <c r="A16" s="2">
        <v>14</v>
      </c>
      <c r="B16" s="2" t="s">
        <v>175</v>
      </c>
      <c r="C16" s="2">
        <v>1522</v>
      </c>
      <c r="D16" s="2">
        <v>1552</v>
      </c>
      <c r="E16" s="2">
        <f t="shared" si="0"/>
        <v>30</v>
      </c>
      <c r="F16" s="2">
        <v>3.19</v>
      </c>
      <c r="G16" s="2">
        <f t="shared" si="1"/>
        <v>95.7</v>
      </c>
      <c r="H16" s="2"/>
    </row>
    <row r="17" spans="1:8" ht="30" customHeight="1">
      <c r="A17" s="4">
        <v>15</v>
      </c>
      <c r="B17" s="4" t="s">
        <v>176</v>
      </c>
      <c r="C17" s="2">
        <v>1521</v>
      </c>
      <c r="D17" s="2">
        <v>1521</v>
      </c>
      <c r="E17" s="2">
        <f t="shared" si="0"/>
        <v>0</v>
      </c>
      <c r="F17" s="2">
        <v>3.19</v>
      </c>
      <c r="G17" s="2">
        <f t="shared" si="1"/>
        <v>0</v>
      </c>
      <c r="H17" s="3"/>
    </row>
    <row r="18" spans="1:8" ht="30" customHeight="1">
      <c r="A18" s="4">
        <v>16</v>
      </c>
      <c r="B18" s="5" t="s">
        <v>177</v>
      </c>
      <c r="C18" s="2">
        <v>1300</v>
      </c>
      <c r="D18" s="2">
        <v>1372</v>
      </c>
      <c r="E18" s="2">
        <f t="shared" si="0"/>
        <v>72</v>
      </c>
      <c r="F18" s="2">
        <v>3.19</v>
      </c>
      <c r="G18" s="2">
        <f t="shared" si="1"/>
        <v>229.68</v>
      </c>
      <c r="H18" s="3"/>
    </row>
    <row r="19" spans="1:8" ht="30" customHeight="1">
      <c r="A19" s="4">
        <v>17</v>
      </c>
      <c r="B19" s="4" t="s">
        <v>159</v>
      </c>
      <c r="C19" s="3"/>
      <c r="D19" s="3"/>
      <c r="E19" s="2">
        <f>SUM(E3:E18)</f>
        <v>293</v>
      </c>
      <c r="F19" s="3"/>
      <c r="G19" s="2">
        <f>SUM(G3:G18)</f>
        <v>934.6700000000001</v>
      </c>
      <c r="H19" s="3"/>
    </row>
    <row r="20" spans="3:8" ht="14.25">
      <c r="C20" s="6"/>
      <c r="D20" s="6"/>
      <c r="E20" s="6"/>
      <c r="F20" s="6"/>
      <c r="G20" s="6"/>
      <c r="H20" s="6"/>
    </row>
    <row r="21" spans="2:7" ht="14.25">
      <c r="B21" s="7" t="s">
        <v>72</v>
      </c>
      <c r="G21" t="s">
        <v>73</v>
      </c>
    </row>
    <row r="22" ht="14.25">
      <c r="B22" s="7"/>
    </row>
  </sheetData>
  <sheetProtection/>
  <mergeCells count="1">
    <mergeCell ref="A1:H1"/>
  </mergeCells>
  <printOptions horizontalCentered="1"/>
  <pageMargins left="0.75" right="0.75" top="1.41" bottom="0.98" header="0.51" footer="0.51"/>
  <pageSetup orientation="portrait" paperSize="9"/>
  <headerFooter alignWithMargins="0">
    <oddHeader>&amp;C&amp;"宋体,加粗"&amp;20经营服务中心租点
月水费明细表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6" sqref="M6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D12" sqref="D12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65" t="s">
        <v>24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9</v>
      </c>
      <c r="C3" s="2">
        <v>6138</v>
      </c>
      <c r="D3" s="2">
        <v>6138</v>
      </c>
      <c r="E3" s="2">
        <f>(D3-C3)*30</f>
        <v>0</v>
      </c>
      <c r="F3" s="2">
        <v>0.54</v>
      </c>
      <c r="G3" s="2">
        <f aca="true" t="shared" si="0" ref="G3:G7">E3*F3</f>
        <v>0</v>
      </c>
      <c r="H3" s="2" t="s">
        <v>10</v>
      </c>
    </row>
    <row r="4" spans="1:8" ht="30" customHeight="1">
      <c r="A4" s="2">
        <v>2</v>
      </c>
      <c r="B4" s="2" t="s">
        <v>11</v>
      </c>
      <c r="C4" s="2">
        <v>13702</v>
      </c>
      <c r="D4" s="2">
        <v>13702</v>
      </c>
      <c r="E4" s="2">
        <f>(D4-C4)*40</f>
        <v>0</v>
      </c>
      <c r="F4" s="2">
        <v>0.54</v>
      </c>
      <c r="G4" s="2">
        <f t="shared" si="0"/>
        <v>0</v>
      </c>
      <c r="H4" s="2" t="s">
        <v>12</v>
      </c>
    </row>
    <row r="5" spans="1:8" ht="30" customHeight="1">
      <c r="A5" s="2">
        <v>3</v>
      </c>
      <c r="B5" s="2" t="s">
        <v>13</v>
      </c>
      <c r="C5" s="2">
        <v>19357</v>
      </c>
      <c r="D5" s="2">
        <v>19357</v>
      </c>
      <c r="E5" s="2">
        <f aca="true" t="shared" si="1" ref="E5:E11">D5-C5</f>
        <v>0</v>
      </c>
      <c r="F5" s="2">
        <v>0.54</v>
      </c>
      <c r="G5" s="2">
        <f t="shared" si="0"/>
        <v>0</v>
      </c>
      <c r="H5" s="2"/>
    </row>
    <row r="6" spans="1:8" ht="30" customHeight="1">
      <c r="A6" s="2">
        <v>4</v>
      </c>
      <c r="B6" s="2" t="s">
        <v>14</v>
      </c>
      <c r="C6" s="2">
        <v>21100</v>
      </c>
      <c r="D6" s="2">
        <v>21100</v>
      </c>
      <c r="E6" s="2">
        <f t="shared" si="1"/>
        <v>0</v>
      </c>
      <c r="F6" s="2">
        <v>0.54</v>
      </c>
      <c r="G6" s="2">
        <f t="shared" si="0"/>
        <v>0</v>
      </c>
      <c r="H6" s="2"/>
    </row>
    <row r="7" spans="1:8" ht="30" customHeight="1">
      <c r="A7" s="2">
        <v>5</v>
      </c>
      <c r="B7" s="2" t="s">
        <v>15</v>
      </c>
      <c r="C7" s="2">
        <v>3046</v>
      </c>
      <c r="D7" s="2">
        <v>3046</v>
      </c>
      <c r="E7" s="2">
        <f>(D7-C7)*30</f>
        <v>0</v>
      </c>
      <c r="F7" s="2">
        <v>0.54</v>
      </c>
      <c r="G7" s="2">
        <f t="shared" si="0"/>
        <v>0</v>
      </c>
      <c r="H7" s="2" t="s">
        <v>10</v>
      </c>
    </row>
    <row r="8" spans="1:8" ht="30" customHeight="1">
      <c r="A8" s="2">
        <v>6</v>
      </c>
      <c r="B8" s="2" t="s">
        <v>16</v>
      </c>
      <c r="C8" s="2"/>
      <c r="D8" s="2"/>
      <c r="E8" s="2">
        <f>SUM(E3:E7)</f>
        <v>0</v>
      </c>
      <c r="F8" s="2"/>
      <c r="G8" s="2">
        <f>SUM(G3:G7)</f>
        <v>0</v>
      </c>
      <c r="H8" s="2"/>
    </row>
    <row r="9" spans="1:8" ht="30" customHeight="1">
      <c r="A9" s="2">
        <v>7</v>
      </c>
      <c r="B9" s="2" t="s">
        <v>17</v>
      </c>
      <c r="C9" s="2">
        <v>421</v>
      </c>
      <c r="D9" s="2">
        <v>469</v>
      </c>
      <c r="E9" s="2">
        <f t="shared" si="1"/>
        <v>48</v>
      </c>
      <c r="F9" s="2">
        <v>3.19</v>
      </c>
      <c r="G9" s="2">
        <f aca="true" t="shared" si="2" ref="G9:G11">E9*F9</f>
        <v>153.12</v>
      </c>
      <c r="H9" s="2"/>
    </row>
    <row r="10" spans="1:8" ht="30" customHeight="1">
      <c r="A10" s="2">
        <v>8</v>
      </c>
      <c r="B10" s="2" t="s">
        <v>18</v>
      </c>
      <c r="C10" s="2">
        <v>31840</v>
      </c>
      <c r="D10" s="2">
        <v>32066</v>
      </c>
      <c r="E10" s="2">
        <f t="shared" si="1"/>
        <v>226</v>
      </c>
      <c r="F10" s="2">
        <v>3.19</v>
      </c>
      <c r="G10" s="2">
        <f t="shared" si="2"/>
        <v>720.9399999999999</v>
      </c>
      <c r="H10" s="2"/>
    </row>
    <row r="11" spans="1:8" ht="30" customHeight="1">
      <c r="A11" s="2">
        <v>9</v>
      </c>
      <c r="B11" s="2" t="s">
        <v>19</v>
      </c>
      <c r="C11" s="2">
        <v>4351</v>
      </c>
      <c r="D11" s="2">
        <v>4351</v>
      </c>
      <c r="E11" s="2">
        <f t="shared" si="1"/>
        <v>0</v>
      </c>
      <c r="F11" s="2">
        <v>3.19</v>
      </c>
      <c r="G11" s="2">
        <f t="shared" si="2"/>
        <v>0</v>
      </c>
      <c r="H11" s="2"/>
    </row>
    <row r="12" spans="1:8" ht="30" customHeight="1">
      <c r="A12" s="2">
        <v>10</v>
      </c>
      <c r="B12" s="2" t="s">
        <v>20</v>
      </c>
      <c r="C12" s="2"/>
      <c r="D12" s="2"/>
      <c r="E12" s="2">
        <f>SUM(E9:E11)</f>
        <v>274</v>
      </c>
      <c r="F12" s="2"/>
      <c r="G12" s="2">
        <f>SUM(G9:G11)</f>
        <v>874.06</v>
      </c>
      <c r="H12" s="2"/>
    </row>
    <row r="13" spans="1:8" ht="30" customHeight="1">
      <c r="A13" s="2">
        <v>11</v>
      </c>
      <c r="B13" s="2"/>
      <c r="C13" s="2"/>
      <c r="D13" s="2"/>
      <c r="E13" s="2"/>
      <c r="F13" s="2"/>
      <c r="G13" s="2"/>
      <c r="H13" s="2"/>
    </row>
    <row r="14" spans="1:8" ht="30" customHeight="1">
      <c r="A14" s="2">
        <v>12</v>
      </c>
      <c r="B14" s="2"/>
      <c r="C14" s="2"/>
      <c r="D14" s="2"/>
      <c r="E14" s="2"/>
      <c r="F14" s="2"/>
      <c r="G14" s="2"/>
      <c r="H14" s="2"/>
    </row>
    <row r="15" spans="1:8" ht="30" customHeight="1">
      <c r="A15" s="2">
        <v>13</v>
      </c>
      <c r="B15" s="2"/>
      <c r="C15" s="2"/>
      <c r="D15" s="2"/>
      <c r="E15" s="2"/>
      <c r="F15" s="2"/>
      <c r="G15" s="2"/>
      <c r="H15" s="2"/>
    </row>
    <row r="16" spans="1:8" ht="30" customHeight="1">
      <c r="A16" s="2">
        <v>14</v>
      </c>
      <c r="B16" s="2"/>
      <c r="C16" s="2"/>
      <c r="D16" s="2"/>
      <c r="E16" s="2"/>
      <c r="F16" s="2"/>
      <c r="G16" s="2"/>
      <c r="H16" s="2"/>
    </row>
    <row r="17" spans="1:8" ht="30" customHeight="1">
      <c r="A17" s="2">
        <v>15</v>
      </c>
      <c r="B17" s="2"/>
      <c r="C17" s="2"/>
      <c r="D17" s="2"/>
      <c r="E17" s="2"/>
      <c r="F17" s="2"/>
      <c r="G17" s="2"/>
      <c r="H17" s="2"/>
    </row>
    <row r="18" spans="1:8" ht="30" customHeight="1">
      <c r="A18" s="2">
        <v>16</v>
      </c>
      <c r="B18" s="2"/>
      <c r="C18" s="2"/>
      <c r="D18" s="2"/>
      <c r="E18" s="2"/>
      <c r="F18" s="2"/>
      <c r="G18" s="2"/>
      <c r="H18" s="2"/>
    </row>
    <row r="19" spans="1:8" ht="30" customHeight="1">
      <c r="A19" s="2">
        <v>17</v>
      </c>
      <c r="B19" s="2"/>
      <c r="C19" s="2"/>
      <c r="D19" s="2"/>
      <c r="E19" s="2"/>
      <c r="F19" s="2"/>
      <c r="G19" s="2"/>
      <c r="H19" s="2"/>
    </row>
    <row r="20" spans="1:8" ht="30" customHeight="1">
      <c r="A20" s="2">
        <v>18</v>
      </c>
      <c r="B20" s="2"/>
      <c r="C20" s="2"/>
      <c r="D20" s="2"/>
      <c r="E20" s="2"/>
      <c r="F20" s="2"/>
      <c r="G20" s="2"/>
      <c r="H20" s="2"/>
    </row>
    <row r="21" spans="1:8" ht="30" customHeight="1">
      <c r="A21" s="4">
        <v>19</v>
      </c>
      <c r="B21" s="4" t="s">
        <v>21</v>
      </c>
      <c r="C21" s="3"/>
      <c r="D21" s="3"/>
      <c r="E21" s="2"/>
      <c r="F21" s="2"/>
      <c r="G21" s="2">
        <f>G8+G12</f>
        <v>874.06</v>
      </c>
      <c r="H21" s="3"/>
    </row>
    <row r="22" spans="3:8" ht="14.25">
      <c r="C22" s="6"/>
      <c r="D22" s="6"/>
      <c r="E22" s="6"/>
      <c r="F22" s="6"/>
      <c r="G22" s="6"/>
      <c r="H22" s="6"/>
    </row>
    <row r="23" spans="2:7" ht="14.25">
      <c r="B23" s="7" t="s">
        <v>22</v>
      </c>
      <c r="G23" t="s">
        <v>23</v>
      </c>
    </row>
    <row r="24" ht="14.25">
      <c r="B24" s="7"/>
    </row>
  </sheetData>
  <sheetProtection/>
  <mergeCells count="1">
    <mergeCell ref="A1:H1"/>
  </mergeCells>
  <printOptions horizontalCentered="1"/>
  <pageMargins left="0.75" right="0.75" top="1.42" bottom="0.98" header="0.51" footer="0.51"/>
  <pageSetup orientation="portrait" paperSize="9"/>
  <headerFooter alignWithMargins="0">
    <oddHeader>&amp;C&amp;"宋体,加粗"&amp;20南京审计大学租点
月水电费明细表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D11" sqref="D11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65" t="s">
        <v>25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26</v>
      </c>
      <c r="C3" s="2">
        <v>1035</v>
      </c>
      <c r="D3" s="2">
        <v>1091</v>
      </c>
      <c r="E3" s="2">
        <f>(D3-C3)*240</f>
        <v>13440</v>
      </c>
      <c r="F3" s="2">
        <v>0.54</v>
      </c>
      <c r="G3" s="2">
        <f aca="true" t="shared" si="0" ref="G3:G8">E3*F3</f>
        <v>7257.6</v>
      </c>
      <c r="H3" s="2" t="s">
        <v>27</v>
      </c>
    </row>
    <row r="4" spans="1:8" ht="30" customHeight="1">
      <c r="A4" s="2">
        <v>2</v>
      </c>
      <c r="B4" s="2" t="s">
        <v>28</v>
      </c>
      <c r="C4" s="2">
        <v>10518</v>
      </c>
      <c r="D4" s="2">
        <v>11878</v>
      </c>
      <c r="E4" s="2">
        <f>D4-C4</f>
        <v>1360</v>
      </c>
      <c r="F4" s="2">
        <v>0.54</v>
      </c>
      <c r="G4" s="2">
        <f t="shared" si="0"/>
        <v>734.4000000000001</v>
      </c>
      <c r="H4" s="2"/>
    </row>
    <row r="5" spans="1:8" ht="30" customHeight="1">
      <c r="A5" s="2">
        <v>3</v>
      </c>
      <c r="B5" s="2" t="s">
        <v>29</v>
      </c>
      <c r="C5" s="2">
        <v>10584</v>
      </c>
      <c r="D5" s="2">
        <v>11745</v>
      </c>
      <c r="E5" s="2">
        <f>D5-C5</f>
        <v>1161</v>
      </c>
      <c r="F5" s="2">
        <v>0.54</v>
      </c>
      <c r="G5" s="2">
        <f t="shared" si="0"/>
        <v>626.94</v>
      </c>
      <c r="H5" s="2"/>
    </row>
    <row r="6" spans="1:8" ht="30" customHeight="1">
      <c r="A6" s="2">
        <v>4</v>
      </c>
      <c r="B6" s="2" t="s">
        <v>30</v>
      </c>
      <c r="C6" s="2">
        <v>8016</v>
      </c>
      <c r="D6" s="2">
        <v>9000</v>
      </c>
      <c r="E6" s="2">
        <f>D6-C6</f>
        <v>984</v>
      </c>
      <c r="F6" s="2">
        <v>0.54</v>
      </c>
      <c r="G6" s="2">
        <f t="shared" si="0"/>
        <v>531.36</v>
      </c>
      <c r="H6" s="2"/>
    </row>
    <row r="7" spans="1:8" ht="30" customHeight="1">
      <c r="A7" s="2">
        <v>5</v>
      </c>
      <c r="B7" s="2" t="s">
        <v>31</v>
      </c>
      <c r="C7" s="2">
        <v>7326</v>
      </c>
      <c r="D7" s="2">
        <v>8146</v>
      </c>
      <c r="E7" s="2">
        <f>D7-C7</f>
        <v>820</v>
      </c>
      <c r="F7" s="2">
        <v>0.54</v>
      </c>
      <c r="G7" s="2">
        <f t="shared" si="0"/>
        <v>442.8</v>
      </c>
      <c r="H7" s="2"/>
    </row>
    <row r="8" spans="1:8" ht="30" customHeight="1">
      <c r="A8" s="2">
        <v>6</v>
      </c>
      <c r="B8" s="2" t="s">
        <v>32</v>
      </c>
      <c r="C8" s="2">
        <v>6323</v>
      </c>
      <c r="D8" s="2">
        <v>6969</v>
      </c>
      <c r="E8" s="2">
        <f>D8-C8</f>
        <v>646</v>
      </c>
      <c r="F8" s="2">
        <v>0.54</v>
      </c>
      <c r="G8" s="2">
        <f t="shared" si="0"/>
        <v>348.84000000000003</v>
      </c>
      <c r="H8" s="2"/>
    </row>
    <row r="9" spans="1:8" ht="30" customHeight="1">
      <c r="A9" s="2">
        <v>7</v>
      </c>
      <c r="B9" s="2" t="s">
        <v>16</v>
      </c>
      <c r="C9" s="2"/>
      <c r="D9" s="2"/>
      <c r="E9" s="2">
        <f>SUM(E3:E8)</f>
        <v>18411</v>
      </c>
      <c r="F9" s="2"/>
      <c r="G9" s="2">
        <f>SUM(G3:G8)</f>
        <v>9941.94</v>
      </c>
      <c r="H9" s="2"/>
    </row>
    <row r="10" spans="1:8" ht="30" customHeight="1">
      <c r="A10" s="2">
        <v>8</v>
      </c>
      <c r="B10" s="2" t="s">
        <v>33</v>
      </c>
      <c r="C10" s="2">
        <v>519160</v>
      </c>
      <c r="D10" s="2">
        <v>524892</v>
      </c>
      <c r="E10" s="2">
        <f>D10-C10</f>
        <v>5732</v>
      </c>
      <c r="F10" s="2">
        <v>3.19</v>
      </c>
      <c r="G10" s="2">
        <f>E10*F10</f>
        <v>18285.079999999998</v>
      </c>
      <c r="H10" s="2"/>
    </row>
    <row r="11" spans="1:8" ht="30" customHeight="1">
      <c r="A11" s="2">
        <v>9</v>
      </c>
      <c r="B11" s="2" t="s">
        <v>20</v>
      </c>
      <c r="C11" s="2"/>
      <c r="D11" s="2"/>
      <c r="E11" s="2">
        <f>E10</f>
        <v>5732</v>
      </c>
      <c r="F11" s="2"/>
      <c r="G11" s="2">
        <f>G10</f>
        <v>18285.079999999998</v>
      </c>
      <c r="H11" s="2"/>
    </row>
    <row r="12" spans="1:8" ht="30" customHeight="1">
      <c r="A12" s="2">
        <v>10</v>
      </c>
      <c r="B12" s="2"/>
      <c r="C12" s="2"/>
      <c r="D12" s="2"/>
      <c r="E12" s="2"/>
      <c r="F12" s="2"/>
      <c r="G12" s="2"/>
      <c r="H12" s="2"/>
    </row>
    <row r="13" spans="1:8" ht="30" customHeight="1">
      <c r="A13" s="2">
        <v>11</v>
      </c>
      <c r="B13" s="66"/>
      <c r="C13" s="67"/>
      <c r="D13" s="67"/>
      <c r="E13" s="67"/>
      <c r="F13" s="67"/>
      <c r="G13" s="67"/>
      <c r="H13" s="47"/>
    </row>
    <row r="14" spans="1:8" ht="30" customHeight="1">
      <c r="A14" s="2">
        <v>12</v>
      </c>
      <c r="B14" s="2"/>
      <c r="C14" s="2"/>
      <c r="D14" s="2"/>
      <c r="E14" s="2"/>
      <c r="F14" s="2"/>
      <c r="G14" s="2"/>
      <c r="H14" s="2"/>
    </row>
    <row r="15" spans="1:8" ht="30" customHeight="1">
      <c r="A15" s="2">
        <v>13</v>
      </c>
      <c r="B15" s="2"/>
      <c r="C15" s="2"/>
      <c r="D15" s="2"/>
      <c r="E15" s="2"/>
      <c r="F15" s="2"/>
      <c r="G15" s="2"/>
      <c r="H15" s="2"/>
    </row>
    <row r="16" spans="1:8" ht="30" customHeight="1">
      <c r="A16" s="2">
        <v>14</v>
      </c>
      <c r="B16" s="2"/>
      <c r="C16" s="2"/>
      <c r="D16" s="2"/>
      <c r="E16" s="2"/>
      <c r="F16" s="2"/>
      <c r="G16" s="2"/>
      <c r="H16" s="2"/>
    </row>
    <row r="17" spans="1:8" ht="30" customHeight="1">
      <c r="A17" s="2">
        <v>15</v>
      </c>
      <c r="B17" s="2"/>
      <c r="C17" s="2"/>
      <c r="D17" s="2"/>
      <c r="E17" s="2"/>
      <c r="F17" s="2"/>
      <c r="G17" s="2"/>
      <c r="H17" s="2"/>
    </row>
    <row r="18" spans="1:8" ht="30" customHeight="1">
      <c r="A18" s="2">
        <v>16</v>
      </c>
      <c r="B18" s="2"/>
      <c r="C18" s="2"/>
      <c r="D18" s="2"/>
      <c r="E18" s="2"/>
      <c r="F18" s="2"/>
      <c r="G18" s="2"/>
      <c r="H18" s="2"/>
    </row>
    <row r="19" spans="1:8" ht="30" customHeight="1">
      <c r="A19" s="4">
        <v>17</v>
      </c>
      <c r="B19" s="4"/>
      <c r="C19" s="3"/>
      <c r="D19" s="3"/>
      <c r="E19" s="2"/>
      <c r="F19" s="2"/>
      <c r="G19" s="2"/>
      <c r="H19" s="3"/>
    </row>
    <row r="20" spans="1:8" ht="30" customHeight="1">
      <c r="A20" s="4">
        <v>18</v>
      </c>
      <c r="B20" s="4"/>
      <c r="C20" s="2"/>
      <c r="D20" s="2"/>
      <c r="E20" s="2"/>
      <c r="F20" s="2"/>
      <c r="G20" s="2"/>
      <c r="H20" s="3"/>
    </row>
    <row r="21" spans="1:8" ht="30" customHeight="1">
      <c r="A21" s="4">
        <v>19</v>
      </c>
      <c r="B21" s="4" t="s">
        <v>34</v>
      </c>
      <c r="C21" s="3"/>
      <c r="D21" s="3"/>
      <c r="E21" s="2"/>
      <c r="F21" s="3"/>
      <c r="G21" s="2">
        <f>G9+G11</f>
        <v>28227.019999999997</v>
      </c>
      <c r="H21" s="3"/>
    </row>
    <row r="22" spans="3:8" ht="14.25">
      <c r="C22" s="6"/>
      <c r="D22" s="6"/>
      <c r="E22" s="6"/>
      <c r="F22" s="6"/>
      <c r="G22" s="6"/>
      <c r="H22" s="6"/>
    </row>
    <row r="23" spans="2:7" ht="14.25">
      <c r="B23" s="7" t="s">
        <v>22</v>
      </c>
      <c r="G23" t="s">
        <v>23</v>
      </c>
    </row>
    <row r="24" ht="14.25">
      <c r="B24" s="7"/>
    </row>
  </sheetData>
  <sheetProtection/>
  <mergeCells count="2">
    <mergeCell ref="A1:H1"/>
    <mergeCell ref="B13:H13"/>
  </mergeCells>
  <printOptions horizontalCentered="1"/>
  <pageMargins left="0.75" right="0.75" top="1.42" bottom="0.98" header="0.51" footer="0.51"/>
  <pageSetup orientation="portrait" paperSize="9"/>
  <headerFooter alignWithMargins="0">
    <oddHeader>&amp;C&amp;"宋体,加粗"&amp;20南京审计大学租点
月水电费明细表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I6" sqref="I6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65" t="s">
        <v>35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36</v>
      </c>
      <c r="C3" s="2">
        <v>0</v>
      </c>
      <c r="D3" s="2"/>
      <c r="E3" s="2">
        <f>(D3-C3)*240</f>
        <v>0</v>
      </c>
      <c r="F3" s="2">
        <v>0.54</v>
      </c>
      <c r="G3" s="2">
        <f>E3*F3</f>
        <v>0</v>
      </c>
      <c r="H3" s="2"/>
    </row>
    <row r="4" spans="1:8" ht="30" customHeight="1">
      <c r="A4" s="2">
        <v>2</v>
      </c>
      <c r="B4" s="2" t="s">
        <v>37</v>
      </c>
      <c r="C4" s="2">
        <v>0</v>
      </c>
      <c r="D4" s="2"/>
      <c r="E4" s="2">
        <f>(D4-C4)*240</f>
        <v>0</v>
      </c>
      <c r="F4" s="2">
        <v>0.54</v>
      </c>
      <c r="G4" s="2">
        <f>E4*F4</f>
        <v>0</v>
      </c>
      <c r="H4" s="2"/>
    </row>
    <row r="5" spans="1:8" ht="30" customHeight="1">
      <c r="A5" s="2">
        <v>3</v>
      </c>
      <c r="B5" s="2"/>
      <c r="C5" s="2"/>
      <c r="D5" s="2"/>
      <c r="E5" s="2"/>
      <c r="F5" s="2"/>
      <c r="G5" s="2"/>
      <c r="H5" s="2"/>
    </row>
    <row r="6" spans="1:8" ht="30" customHeight="1">
      <c r="A6" s="2">
        <v>7</v>
      </c>
      <c r="B6" s="2" t="s">
        <v>16</v>
      </c>
      <c r="C6" s="2"/>
      <c r="D6" s="2"/>
      <c r="E6" s="2">
        <f>SUM(E3:E5)</f>
        <v>0</v>
      </c>
      <c r="F6" s="2"/>
      <c r="G6" s="2">
        <f>SUM(G3:G5)</f>
        <v>0</v>
      </c>
      <c r="H6" s="2"/>
    </row>
    <row r="7" spans="1:8" ht="30" customHeight="1">
      <c r="A7" s="2">
        <v>8</v>
      </c>
      <c r="B7" s="2" t="s">
        <v>38</v>
      </c>
      <c r="C7" s="2">
        <v>0</v>
      </c>
      <c r="D7" s="2">
        <v>941</v>
      </c>
      <c r="E7" s="2">
        <f>D7-C7</f>
        <v>941</v>
      </c>
      <c r="F7" s="2">
        <v>3.19</v>
      </c>
      <c r="G7" s="2">
        <f>E7*F7</f>
        <v>3001.79</v>
      </c>
      <c r="H7" s="2"/>
    </row>
    <row r="8" spans="1:8" ht="30" customHeight="1">
      <c r="A8" s="2"/>
      <c r="B8" s="2" t="s">
        <v>39</v>
      </c>
      <c r="C8" s="2">
        <v>0</v>
      </c>
      <c r="D8" s="2">
        <v>1018</v>
      </c>
      <c r="E8" s="2">
        <f>D8-C8</f>
        <v>1018</v>
      </c>
      <c r="F8" s="2">
        <v>3.19</v>
      </c>
      <c r="G8" s="2">
        <f>E8*F8</f>
        <v>3247.42</v>
      </c>
      <c r="H8" s="2"/>
    </row>
    <row r="9" spans="1:8" ht="30" customHeight="1">
      <c r="A9" s="2"/>
      <c r="B9" s="2" t="s">
        <v>40</v>
      </c>
      <c r="C9" s="2">
        <v>0</v>
      </c>
      <c r="D9" s="2">
        <v>609</v>
      </c>
      <c r="E9" s="2">
        <f>D9-C9</f>
        <v>609</v>
      </c>
      <c r="F9" s="2">
        <v>3.19</v>
      </c>
      <c r="G9" s="2">
        <f>E9*F9</f>
        <v>1942.71</v>
      </c>
      <c r="H9" s="2"/>
    </row>
    <row r="10" spans="1:8" ht="30" customHeight="1">
      <c r="A10" s="2"/>
      <c r="B10" s="2" t="s">
        <v>41</v>
      </c>
      <c r="C10" s="2">
        <v>0</v>
      </c>
      <c r="D10" s="2">
        <v>904</v>
      </c>
      <c r="E10" s="2">
        <f>D10-C10</f>
        <v>904</v>
      </c>
      <c r="F10" s="2">
        <v>3.19</v>
      </c>
      <c r="G10" s="2">
        <f>E10*F10</f>
        <v>2883.7599999999998</v>
      </c>
      <c r="H10" s="2"/>
    </row>
    <row r="11" spans="1:8" ht="30" customHeight="1">
      <c r="A11" s="2">
        <v>9</v>
      </c>
      <c r="B11" s="2" t="s">
        <v>20</v>
      </c>
      <c r="C11" s="2"/>
      <c r="D11" s="2"/>
      <c r="E11" s="2">
        <f>E7</f>
        <v>941</v>
      </c>
      <c r="F11" s="2"/>
      <c r="G11" s="2">
        <f>G7+G8+G9+G10</f>
        <v>11075.68</v>
      </c>
      <c r="H11" s="2"/>
    </row>
    <row r="12" spans="1:8" ht="30" customHeight="1">
      <c r="A12" s="2">
        <v>10</v>
      </c>
      <c r="B12" s="2"/>
      <c r="C12" s="2"/>
      <c r="D12" s="2"/>
      <c r="E12" s="2"/>
      <c r="F12" s="2"/>
      <c r="G12" s="2"/>
      <c r="H12" s="2"/>
    </row>
    <row r="13" spans="1:8" ht="30" customHeight="1">
      <c r="A13" s="2">
        <v>11</v>
      </c>
      <c r="B13" s="66"/>
      <c r="C13" s="67"/>
      <c r="D13" s="67"/>
      <c r="E13" s="67"/>
      <c r="F13" s="67"/>
      <c r="G13" s="67"/>
      <c r="H13" s="47"/>
    </row>
    <row r="14" spans="1:8" ht="30" customHeight="1">
      <c r="A14" s="2">
        <v>12</v>
      </c>
      <c r="B14" s="2"/>
      <c r="C14" s="2"/>
      <c r="D14" s="2"/>
      <c r="E14" s="2"/>
      <c r="F14" s="2"/>
      <c r="G14" s="2"/>
      <c r="H14" s="2"/>
    </row>
    <row r="15" spans="1:8" ht="30" customHeight="1">
      <c r="A15" s="2">
        <v>13</v>
      </c>
      <c r="B15" s="2"/>
      <c r="C15" s="2"/>
      <c r="D15" s="2"/>
      <c r="E15" s="2"/>
      <c r="F15" s="2"/>
      <c r="G15" s="2"/>
      <c r="H15" s="2"/>
    </row>
    <row r="16" spans="1:8" ht="30" customHeight="1">
      <c r="A16" s="2">
        <v>14</v>
      </c>
      <c r="B16" s="2"/>
      <c r="C16" s="2"/>
      <c r="D16" s="2"/>
      <c r="E16" s="2"/>
      <c r="F16" s="2"/>
      <c r="G16" s="2"/>
      <c r="H16" s="2"/>
    </row>
    <row r="17" spans="1:8" ht="30" customHeight="1">
      <c r="A17" s="2">
        <v>15</v>
      </c>
      <c r="B17" s="2"/>
      <c r="C17" s="2"/>
      <c r="D17" s="2"/>
      <c r="E17" s="2"/>
      <c r="F17" s="2"/>
      <c r="G17" s="2"/>
      <c r="H17" s="2"/>
    </row>
    <row r="18" spans="1:8" ht="30" customHeight="1">
      <c r="A18" s="2">
        <v>16</v>
      </c>
      <c r="B18" s="2"/>
      <c r="C18" s="2"/>
      <c r="D18" s="2"/>
      <c r="E18" s="2"/>
      <c r="F18" s="2"/>
      <c r="G18" s="2"/>
      <c r="H18" s="2"/>
    </row>
    <row r="19" spans="1:8" ht="30" customHeight="1">
      <c r="A19" s="4">
        <v>17</v>
      </c>
      <c r="B19" s="4"/>
      <c r="C19" s="3"/>
      <c r="D19" s="3"/>
      <c r="E19" s="2"/>
      <c r="F19" s="2"/>
      <c r="G19" s="2"/>
      <c r="H19" s="3"/>
    </row>
    <row r="20" spans="1:8" ht="30" customHeight="1">
      <c r="A20" s="4">
        <v>18</v>
      </c>
      <c r="B20" s="4"/>
      <c r="C20" s="2"/>
      <c r="D20" s="2"/>
      <c r="E20" s="2"/>
      <c r="F20" s="2"/>
      <c r="G20" s="2"/>
      <c r="H20" s="3"/>
    </row>
    <row r="21" spans="1:8" ht="30" customHeight="1">
      <c r="A21" s="4">
        <v>19</v>
      </c>
      <c r="B21" s="4" t="s">
        <v>34</v>
      </c>
      <c r="C21" s="3"/>
      <c r="D21" s="3"/>
      <c r="E21" s="2"/>
      <c r="F21" s="3"/>
      <c r="G21" s="2">
        <f>G6+G11</f>
        <v>11075.68</v>
      </c>
      <c r="H21" s="3"/>
    </row>
    <row r="22" spans="3:8" ht="14.25">
      <c r="C22" s="6"/>
      <c r="D22" s="6"/>
      <c r="E22" s="6"/>
      <c r="F22" s="6"/>
      <c r="G22" s="6"/>
      <c r="H22" s="6"/>
    </row>
    <row r="23" spans="2:7" ht="14.25">
      <c r="B23" s="7" t="s">
        <v>22</v>
      </c>
      <c r="G23" t="s">
        <v>23</v>
      </c>
    </row>
    <row r="24" ht="14.25">
      <c r="B24" s="7"/>
    </row>
  </sheetData>
  <sheetProtection/>
  <mergeCells count="2">
    <mergeCell ref="A1:H1"/>
    <mergeCell ref="B13:H13"/>
  </mergeCells>
  <printOptions horizontalCentered="1"/>
  <pageMargins left="0.75" right="0.75" top="1.42" bottom="0.98" header="0.51" footer="0.51"/>
  <pageSetup orientation="portrait" paperSize="9"/>
  <headerFooter alignWithMargins="0">
    <oddHeader>&amp;C&amp;"宋体,加粗"&amp;20南京审计大学租点
月水电费明细表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0">
      <selection activeCell="G18" sqref="G18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ht="20.25">
      <c r="A2" s="13" t="s">
        <v>42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4.25">
      <c r="A3" s="20" t="s">
        <v>1</v>
      </c>
      <c r="B3" s="20" t="s">
        <v>43</v>
      </c>
      <c r="C3" s="20" t="s">
        <v>44</v>
      </c>
      <c r="D3" s="20" t="s">
        <v>45</v>
      </c>
      <c r="E3" s="20" t="s">
        <v>46</v>
      </c>
      <c r="F3" s="20"/>
      <c r="G3" s="20" t="s">
        <v>47</v>
      </c>
      <c r="H3" s="18" t="s">
        <v>48</v>
      </c>
      <c r="I3" s="63" t="s">
        <v>49</v>
      </c>
      <c r="J3" s="18" t="s">
        <v>8</v>
      </c>
    </row>
    <row r="4" spans="1:10" ht="18" customHeight="1">
      <c r="A4" s="20"/>
      <c r="B4" s="20"/>
      <c r="C4" s="20"/>
      <c r="D4" s="20"/>
      <c r="E4" s="20" t="s">
        <v>50</v>
      </c>
      <c r="F4" s="20" t="s">
        <v>51</v>
      </c>
      <c r="G4" s="20"/>
      <c r="H4" s="21"/>
      <c r="I4" s="64"/>
      <c r="J4" s="21"/>
    </row>
    <row r="5" spans="1:10" ht="27.75" customHeight="1">
      <c r="A5" s="20">
        <v>1</v>
      </c>
      <c r="B5" s="20" t="s">
        <v>52</v>
      </c>
      <c r="C5" s="20"/>
      <c r="D5" s="20"/>
      <c r="E5" s="20">
        <v>228538</v>
      </c>
      <c r="F5" s="20">
        <v>232189</v>
      </c>
      <c r="G5" s="57">
        <f aca="true" t="shared" si="0" ref="G5:G12">F5-E5</f>
        <v>3651</v>
      </c>
      <c r="H5" s="57">
        <v>0.54</v>
      </c>
      <c r="I5" s="57">
        <f>G5*H5</f>
        <v>1971.5400000000002</v>
      </c>
      <c r="J5" s="20"/>
    </row>
    <row r="6" spans="1:10" ht="26.25" customHeight="1">
      <c r="A6" s="20">
        <v>2</v>
      </c>
      <c r="B6" s="20" t="s">
        <v>53</v>
      </c>
      <c r="C6" s="20"/>
      <c r="D6" s="20"/>
      <c r="E6" s="20">
        <v>52740</v>
      </c>
      <c r="F6" s="20">
        <v>52740</v>
      </c>
      <c r="G6" s="57">
        <f t="shared" si="0"/>
        <v>0</v>
      </c>
      <c r="H6" s="57">
        <v>0.54</v>
      </c>
      <c r="I6" s="57">
        <f aca="true" t="shared" si="1" ref="I6:I26">G6*H6</f>
        <v>0</v>
      </c>
      <c r="J6" s="20"/>
    </row>
    <row r="7" spans="1:10" ht="27.75" customHeight="1">
      <c r="A7" s="22">
        <v>3</v>
      </c>
      <c r="B7" s="22" t="s">
        <v>54</v>
      </c>
      <c r="C7" s="2">
        <v>2226</v>
      </c>
      <c r="D7" s="2" t="s">
        <v>55</v>
      </c>
      <c r="E7" s="2">
        <v>13796</v>
      </c>
      <c r="F7" s="2">
        <v>14140</v>
      </c>
      <c r="G7" s="57">
        <f>(F7-E7)*40</f>
        <v>13760</v>
      </c>
      <c r="H7" s="57">
        <v>0.54</v>
      </c>
      <c r="I7" s="57">
        <f t="shared" si="1"/>
        <v>7430.400000000001</v>
      </c>
      <c r="J7" s="20" t="s">
        <v>56</v>
      </c>
    </row>
    <row r="8" spans="1:10" ht="27.75" customHeight="1">
      <c r="A8" s="33"/>
      <c r="B8" s="33"/>
      <c r="C8" s="2">
        <v>2901</v>
      </c>
      <c r="D8" s="2"/>
      <c r="E8" s="2">
        <v>403784</v>
      </c>
      <c r="F8" s="2">
        <v>403784</v>
      </c>
      <c r="G8" s="57">
        <f t="shared" si="0"/>
        <v>0</v>
      </c>
      <c r="H8" s="57">
        <v>0.54</v>
      </c>
      <c r="I8" s="57">
        <f t="shared" si="1"/>
        <v>0</v>
      </c>
      <c r="J8" s="20"/>
    </row>
    <row r="9" spans="1:10" ht="28.5" customHeight="1">
      <c r="A9" s="33"/>
      <c r="B9" s="33"/>
      <c r="C9" s="2">
        <v>2854</v>
      </c>
      <c r="D9" s="2"/>
      <c r="E9" s="2">
        <v>77605</v>
      </c>
      <c r="F9" s="2">
        <v>78127</v>
      </c>
      <c r="G9" s="57">
        <f t="shared" si="0"/>
        <v>522</v>
      </c>
      <c r="H9" s="57">
        <v>0.54</v>
      </c>
      <c r="I9" s="57">
        <f t="shared" si="1"/>
        <v>281.88</v>
      </c>
      <c r="J9" s="20"/>
    </row>
    <row r="10" spans="1:10" ht="27" customHeight="1">
      <c r="A10" s="33"/>
      <c r="B10" s="33"/>
      <c r="C10" s="2">
        <v>1523</v>
      </c>
      <c r="D10" s="2"/>
      <c r="E10" s="2">
        <v>148993</v>
      </c>
      <c r="F10" s="2">
        <v>153563</v>
      </c>
      <c r="G10" s="57">
        <f t="shared" si="0"/>
        <v>4570</v>
      </c>
      <c r="H10" s="57">
        <v>0.54</v>
      </c>
      <c r="I10" s="57">
        <f t="shared" si="1"/>
        <v>2467.8</v>
      </c>
      <c r="J10" s="20"/>
    </row>
    <row r="11" spans="1:10" ht="27" customHeight="1">
      <c r="A11" s="33"/>
      <c r="B11" s="23"/>
      <c r="C11" s="2">
        <v>1011</v>
      </c>
      <c r="D11" s="2"/>
      <c r="E11" s="2">
        <v>438135</v>
      </c>
      <c r="F11" s="2">
        <v>438135</v>
      </c>
      <c r="G11" s="57">
        <f t="shared" si="0"/>
        <v>0</v>
      </c>
      <c r="H11" s="57">
        <v>0.54</v>
      </c>
      <c r="I11" s="57">
        <f t="shared" si="1"/>
        <v>0</v>
      </c>
      <c r="J11" s="20"/>
    </row>
    <row r="12" spans="1:10" ht="27" customHeight="1">
      <c r="A12" s="33"/>
      <c r="B12" s="23"/>
      <c r="C12" s="2"/>
      <c r="D12" s="2"/>
      <c r="E12" s="2">
        <v>8687</v>
      </c>
      <c r="F12" s="2">
        <v>8827</v>
      </c>
      <c r="G12" s="57">
        <f t="shared" si="0"/>
        <v>140</v>
      </c>
      <c r="H12" s="57"/>
      <c r="I12" s="57">
        <f t="shared" si="1"/>
        <v>0</v>
      </c>
      <c r="J12" s="20"/>
    </row>
    <row r="13" spans="1:10" ht="27" customHeight="1">
      <c r="A13" s="23"/>
      <c r="B13" s="23" t="s">
        <v>57</v>
      </c>
      <c r="C13" s="2"/>
      <c r="D13" s="2"/>
      <c r="E13" s="2"/>
      <c r="F13" s="2"/>
      <c r="G13" s="57">
        <f>SUM(G7:G12)</f>
        <v>18992</v>
      </c>
      <c r="H13" s="57">
        <v>0.54</v>
      </c>
      <c r="I13" s="57">
        <f>SUM(I7:I12)</f>
        <v>10180.080000000002</v>
      </c>
      <c r="J13" s="20"/>
    </row>
    <row r="14" spans="1:10" ht="27" customHeight="1">
      <c r="A14" s="2">
        <v>4</v>
      </c>
      <c r="B14" s="2" t="s">
        <v>58</v>
      </c>
      <c r="C14" s="2"/>
      <c r="D14" s="2" t="s">
        <v>59</v>
      </c>
      <c r="E14" s="2">
        <v>4458</v>
      </c>
      <c r="F14" s="2">
        <v>4566</v>
      </c>
      <c r="G14" s="57">
        <f>(F14-E14)*20</f>
        <v>2160</v>
      </c>
      <c r="H14" s="57">
        <v>0.54</v>
      </c>
      <c r="I14" s="57">
        <f>G14*H14</f>
        <v>1166.4</v>
      </c>
      <c r="J14" s="20" t="s">
        <v>60</v>
      </c>
    </row>
    <row r="15" spans="1:10" ht="28.5" customHeight="1">
      <c r="A15" s="2">
        <v>5</v>
      </c>
      <c r="B15" s="2" t="s">
        <v>61</v>
      </c>
      <c r="C15" s="2">
        <v>3888</v>
      </c>
      <c r="D15" s="58" t="s">
        <v>62</v>
      </c>
      <c r="E15" s="2">
        <v>3486</v>
      </c>
      <c r="F15" s="2">
        <v>3560</v>
      </c>
      <c r="G15" s="57">
        <f>(F15-E15)*40</f>
        <v>2960</v>
      </c>
      <c r="H15" s="57">
        <v>0.54</v>
      </c>
      <c r="I15" s="57">
        <f t="shared" si="1"/>
        <v>1598.4</v>
      </c>
      <c r="J15" s="20" t="s">
        <v>63</v>
      </c>
    </row>
    <row r="16" spans="1:10" ht="28.5" customHeight="1">
      <c r="A16" s="22">
        <v>6</v>
      </c>
      <c r="B16" s="2" t="s">
        <v>64</v>
      </c>
      <c r="C16" s="2">
        <v>3346</v>
      </c>
      <c r="D16" s="2"/>
      <c r="E16" s="2">
        <v>152209</v>
      </c>
      <c r="F16" s="2">
        <v>154356</v>
      </c>
      <c r="G16" s="57">
        <f>F16-E16</f>
        <v>2147</v>
      </c>
      <c r="H16" s="57">
        <v>0.54</v>
      </c>
      <c r="I16" s="57">
        <f t="shared" si="1"/>
        <v>1159.38</v>
      </c>
      <c r="J16" s="20"/>
    </row>
    <row r="17" spans="1:10" ht="28.5" customHeight="1">
      <c r="A17" s="33"/>
      <c r="B17" s="2"/>
      <c r="C17" s="2">
        <v>3248</v>
      </c>
      <c r="D17" s="2" t="s">
        <v>55</v>
      </c>
      <c r="E17" s="2">
        <v>5186</v>
      </c>
      <c r="F17" s="2">
        <v>5278</v>
      </c>
      <c r="G17" s="57">
        <f>(F17-E17)*40</f>
        <v>3680</v>
      </c>
      <c r="H17" s="57">
        <v>0.54</v>
      </c>
      <c r="I17" s="57">
        <f t="shared" si="1"/>
        <v>1987.2</v>
      </c>
      <c r="J17" s="20"/>
    </row>
    <row r="18" spans="1:10" ht="30.75" customHeight="1">
      <c r="A18" s="33"/>
      <c r="B18" s="2"/>
      <c r="C18" s="2">
        <v>2884</v>
      </c>
      <c r="D18" s="2"/>
      <c r="E18" s="2">
        <v>71774</v>
      </c>
      <c r="F18" s="2">
        <v>72233</v>
      </c>
      <c r="G18" s="57">
        <f>F18-E18</f>
        <v>459</v>
      </c>
      <c r="H18" s="57">
        <v>0.54</v>
      </c>
      <c r="I18" s="57">
        <f t="shared" si="1"/>
        <v>247.86</v>
      </c>
      <c r="J18" s="20"/>
    </row>
    <row r="19" spans="1:10" ht="27.75" customHeight="1">
      <c r="A19" s="33"/>
      <c r="B19" s="2"/>
      <c r="C19" s="2">
        <v>3236</v>
      </c>
      <c r="D19" s="2"/>
      <c r="E19" s="2">
        <v>78634</v>
      </c>
      <c r="F19" s="2">
        <v>79289</v>
      </c>
      <c r="G19" s="57">
        <f>F19-E19</f>
        <v>655</v>
      </c>
      <c r="H19" s="57">
        <v>0.54</v>
      </c>
      <c r="I19" s="57">
        <f t="shared" si="1"/>
        <v>353.70000000000005</v>
      </c>
      <c r="J19" s="20"/>
    </row>
    <row r="20" spans="1:10" ht="27.75" customHeight="1">
      <c r="A20" s="33"/>
      <c r="B20" s="2"/>
      <c r="C20" s="2">
        <v>5494</v>
      </c>
      <c r="D20" s="10" t="s">
        <v>65</v>
      </c>
      <c r="E20" s="2">
        <v>5797</v>
      </c>
      <c r="F20" s="2">
        <v>5797</v>
      </c>
      <c r="G20" s="57">
        <f>(F20-E20)*20</f>
        <v>0</v>
      </c>
      <c r="H20" s="57">
        <v>0.54</v>
      </c>
      <c r="I20" s="57">
        <f t="shared" si="1"/>
        <v>0</v>
      </c>
      <c r="J20" s="20"/>
    </row>
    <row r="21" spans="1:10" ht="27" customHeight="1">
      <c r="A21" s="33"/>
      <c r="B21" s="2"/>
      <c r="C21" s="2">
        <v>6706</v>
      </c>
      <c r="D21" s="10"/>
      <c r="E21" s="2">
        <v>9973</v>
      </c>
      <c r="F21" s="2">
        <v>12107</v>
      </c>
      <c r="G21" s="57">
        <f>F21-E21</f>
        <v>2134</v>
      </c>
      <c r="H21" s="57">
        <v>0.54</v>
      </c>
      <c r="I21" s="57">
        <f t="shared" si="1"/>
        <v>1152.3600000000001</v>
      </c>
      <c r="J21" s="20"/>
    </row>
    <row r="22" spans="1:10" ht="27" customHeight="1">
      <c r="A22" s="23"/>
      <c r="B22" s="22" t="s">
        <v>57</v>
      </c>
      <c r="C22" s="22"/>
      <c r="D22" s="59"/>
      <c r="E22" s="22"/>
      <c r="F22" s="22"/>
      <c r="G22" s="60">
        <f>SUM(G16:G21)</f>
        <v>9075</v>
      </c>
      <c r="H22" s="57">
        <v>0.54</v>
      </c>
      <c r="I22" s="57">
        <f>SUM(I16:I21)</f>
        <v>4900.5</v>
      </c>
      <c r="J22" s="20"/>
    </row>
    <row r="23" spans="1:10" ht="28.5" customHeight="1">
      <c r="A23" s="2">
        <v>6</v>
      </c>
      <c r="B23" s="2" t="s">
        <v>66</v>
      </c>
      <c r="C23" s="2">
        <v>3161</v>
      </c>
      <c r="D23" s="10" t="s">
        <v>67</v>
      </c>
      <c r="E23" s="2">
        <v>18079</v>
      </c>
      <c r="F23" s="2">
        <v>18581</v>
      </c>
      <c r="G23" s="61">
        <f>(F23-E23)*40-G6</f>
        <v>20080</v>
      </c>
      <c r="H23" s="57">
        <v>0.54</v>
      </c>
      <c r="I23" s="57">
        <f t="shared" si="1"/>
        <v>10843.2</v>
      </c>
      <c r="J23" s="20" t="s">
        <v>68</v>
      </c>
    </row>
    <row r="24" spans="1:10" ht="19.5" customHeight="1" hidden="1">
      <c r="A24" s="2"/>
      <c r="B24" s="2"/>
      <c r="C24" s="2"/>
      <c r="D24" s="10"/>
      <c r="E24" s="2"/>
      <c r="F24" s="2"/>
      <c r="G24" s="61"/>
      <c r="H24" s="57">
        <v>0.54</v>
      </c>
      <c r="I24" s="57">
        <f t="shared" si="1"/>
        <v>0</v>
      </c>
      <c r="J24" s="20"/>
    </row>
    <row r="25" spans="1:10" ht="20.25" customHeight="1" hidden="1">
      <c r="A25" s="2"/>
      <c r="B25" s="2"/>
      <c r="C25" s="2"/>
      <c r="D25" s="10"/>
      <c r="E25" s="2"/>
      <c r="F25" s="2"/>
      <c r="G25" s="61"/>
      <c r="H25" s="57">
        <v>0.54</v>
      </c>
      <c r="I25" s="57">
        <f t="shared" si="1"/>
        <v>0</v>
      </c>
      <c r="J25" s="20"/>
    </row>
    <row r="26" spans="1:10" ht="16.5" customHeight="1" hidden="1">
      <c r="A26" s="2"/>
      <c r="B26" s="2"/>
      <c r="C26" s="2"/>
      <c r="D26" s="2"/>
      <c r="E26" s="2"/>
      <c r="F26" s="2"/>
      <c r="G26" s="61"/>
      <c r="H26" s="57">
        <v>0.54</v>
      </c>
      <c r="I26" s="57">
        <f t="shared" si="1"/>
        <v>0</v>
      </c>
      <c r="J26" s="20"/>
    </row>
    <row r="27" spans="1:10" ht="25.5" customHeight="1">
      <c r="A27" s="2">
        <v>7</v>
      </c>
      <c r="B27" s="2"/>
      <c r="C27" s="2"/>
      <c r="D27" s="2"/>
      <c r="E27" s="2"/>
      <c r="F27" s="2"/>
      <c r="G27" s="61"/>
      <c r="H27" s="44"/>
      <c r="I27" s="44"/>
      <c r="J27" s="20"/>
    </row>
    <row r="28" spans="1:10" ht="33" customHeight="1">
      <c r="A28" s="62" t="s">
        <v>69</v>
      </c>
      <c r="B28" s="3" t="s">
        <v>70</v>
      </c>
      <c r="C28" s="3"/>
      <c r="D28" s="3"/>
      <c r="E28" s="20"/>
      <c r="F28" s="20"/>
      <c r="G28" s="20">
        <f>G5+G6+G13+G14+G15+G22+G23+G27</f>
        <v>56918</v>
      </c>
      <c r="H28" s="20"/>
      <c r="I28" s="20">
        <f>I5+I6+I13+I14+I15+I22+I23+I27</f>
        <v>30660.120000000003</v>
      </c>
      <c r="J28" s="20"/>
    </row>
    <row r="29" spans="1:5" ht="22.5" customHeight="1">
      <c r="A29" s="54" t="s">
        <v>71</v>
      </c>
      <c r="B29" s="55"/>
      <c r="C29" s="55"/>
      <c r="D29" s="55"/>
      <c r="E29" s="55"/>
    </row>
    <row r="31" spans="1:7" ht="14.25">
      <c r="A31" t="s">
        <v>72</v>
      </c>
      <c r="G31" t="s">
        <v>73</v>
      </c>
    </row>
  </sheetData>
  <sheetProtection/>
  <mergeCells count="23">
    <mergeCell ref="A1:J1"/>
    <mergeCell ref="A2:J2"/>
    <mergeCell ref="E3:F3"/>
    <mergeCell ref="A29:E29"/>
    <mergeCell ref="A3:A4"/>
    <mergeCell ref="A7:A13"/>
    <mergeCell ref="A16:A22"/>
    <mergeCell ref="A23:A26"/>
    <mergeCell ref="B3:B4"/>
    <mergeCell ref="B7:B11"/>
    <mergeCell ref="B16:B21"/>
    <mergeCell ref="B23:B26"/>
    <mergeCell ref="C3:C4"/>
    <mergeCell ref="C23:C26"/>
    <mergeCell ref="D3:D4"/>
    <mergeCell ref="D23:D26"/>
    <mergeCell ref="E23:E26"/>
    <mergeCell ref="F23:F26"/>
    <mergeCell ref="G3:G4"/>
    <mergeCell ref="G23:G26"/>
    <mergeCell ref="H3:H4"/>
    <mergeCell ref="I3:I4"/>
    <mergeCell ref="J3:J4"/>
  </mergeCells>
  <printOptions horizontalCentered="1"/>
  <pageMargins left="0.47" right="0.75" top="1.26" bottom="0.98" header="0.51" footer="0.51"/>
  <pageSetup horizontalDpi="300" verticalDpi="300" orientation="portrait" paperSize="9" scale="87"/>
  <headerFooter alignWithMargins="0">
    <oddHeader>&amp;C&amp;"宋体,加粗"&amp;20经营服务中心租点
月电费明细表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7">
      <selection activeCell="F17" sqref="F17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52"/>
      <c r="B1" s="52"/>
      <c r="C1" s="52"/>
      <c r="D1" s="52"/>
      <c r="E1" s="52"/>
      <c r="F1" s="52"/>
      <c r="G1" s="52"/>
      <c r="H1" s="52"/>
      <c r="I1" s="52"/>
    </row>
    <row r="2" spans="1:9" ht="20.25">
      <c r="A2" s="13" t="s">
        <v>42</v>
      </c>
      <c r="B2" s="13"/>
      <c r="C2" s="13"/>
      <c r="D2" s="13"/>
      <c r="E2" s="13"/>
      <c r="F2" s="13"/>
      <c r="G2" s="13"/>
      <c r="H2" s="13"/>
      <c r="I2" s="13"/>
    </row>
    <row r="3" spans="1:9" ht="14.25">
      <c r="A3" s="20" t="s">
        <v>1</v>
      </c>
      <c r="B3" s="20" t="s">
        <v>43</v>
      </c>
      <c r="C3" s="14"/>
      <c r="D3" s="20" t="s">
        <v>74</v>
      </c>
      <c r="E3" s="20"/>
      <c r="F3" s="14" t="s">
        <v>75</v>
      </c>
      <c r="G3" s="18" t="s">
        <v>48</v>
      </c>
      <c r="H3" s="18" t="s">
        <v>7</v>
      </c>
      <c r="I3" s="20" t="s">
        <v>8</v>
      </c>
    </row>
    <row r="4" spans="1:9" ht="18" customHeight="1">
      <c r="A4" s="20"/>
      <c r="B4" s="20"/>
      <c r="C4" s="19"/>
      <c r="D4" s="20" t="s">
        <v>50</v>
      </c>
      <c r="E4" s="20" t="s">
        <v>51</v>
      </c>
      <c r="F4" s="19"/>
      <c r="G4" s="21"/>
      <c r="H4" s="21"/>
      <c r="I4" s="20"/>
    </row>
    <row r="5" spans="1:9" ht="30.75" customHeight="1">
      <c r="A5" s="20">
        <v>1</v>
      </c>
      <c r="B5" s="20" t="s">
        <v>52</v>
      </c>
      <c r="C5" s="20"/>
      <c r="D5" s="20">
        <v>879</v>
      </c>
      <c r="E5" s="20">
        <v>955</v>
      </c>
      <c r="F5" s="20">
        <f>E5-D5</f>
        <v>76</v>
      </c>
      <c r="G5" s="20">
        <v>3.19</v>
      </c>
      <c r="H5" s="20">
        <f>F5*G5</f>
        <v>242.44</v>
      </c>
      <c r="I5" s="20"/>
    </row>
    <row r="6" spans="1:9" ht="30.75" customHeight="1">
      <c r="A6" s="20">
        <v>2</v>
      </c>
      <c r="B6" s="20" t="s">
        <v>53</v>
      </c>
      <c r="C6" s="20"/>
      <c r="D6" s="20">
        <v>3592</v>
      </c>
      <c r="E6" s="20">
        <v>3592</v>
      </c>
      <c r="F6" s="20">
        <f aca="true" t="shared" si="0" ref="F6:F21">E6-D6</f>
        <v>0</v>
      </c>
      <c r="G6" s="20">
        <v>3.19</v>
      </c>
      <c r="H6" s="20">
        <f aca="true" t="shared" si="1" ref="H6:H22">F6*G6</f>
        <v>0</v>
      </c>
      <c r="I6" s="20"/>
    </row>
    <row r="7" spans="1:9" ht="30.75" customHeight="1">
      <c r="A7" s="22">
        <v>3</v>
      </c>
      <c r="B7" s="22" t="s">
        <v>54</v>
      </c>
      <c r="C7" s="2" t="s">
        <v>76</v>
      </c>
      <c r="D7" s="2">
        <v>19313</v>
      </c>
      <c r="E7" s="2">
        <v>19982</v>
      </c>
      <c r="F7" s="20">
        <f t="shared" si="0"/>
        <v>669</v>
      </c>
      <c r="G7" s="20">
        <v>3.19</v>
      </c>
      <c r="H7" s="20">
        <f t="shared" si="1"/>
        <v>2134.11</v>
      </c>
      <c r="I7" s="20" t="s">
        <v>56</v>
      </c>
    </row>
    <row r="8" spans="1:9" ht="30.75" customHeight="1">
      <c r="A8" s="33"/>
      <c r="B8" s="33"/>
      <c r="C8" s="2" t="s">
        <v>77</v>
      </c>
      <c r="D8" s="2">
        <v>5420</v>
      </c>
      <c r="E8" s="2">
        <v>5756</v>
      </c>
      <c r="F8" s="20">
        <f t="shared" si="0"/>
        <v>336</v>
      </c>
      <c r="G8" s="20">
        <v>3.19</v>
      </c>
      <c r="H8" s="20">
        <f t="shared" si="1"/>
        <v>1071.84</v>
      </c>
      <c r="I8" s="20"/>
    </row>
    <row r="9" spans="1:9" ht="30.75" customHeight="1">
      <c r="A9" s="23"/>
      <c r="B9" s="2" t="s">
        <v>57</v>
      </c>
      <c r="C9" s="47"/>
      <c r="D9" s="2"/>
      <c r="E9" s="2"/>
      <c r="F9" s="20">
        <f>(F7+F8)-50</f>
        <v>955</v>
      </c>
      <c r="G9" s="20">
        <v>3.19</v>
      </c>
      <c r="H9" s="20">
        <f t="shared" si="1"/>
        <v>3046.45</v>
      </c>
      <c r="I9" s="20"/>
    </row>
    <row r="10" spans="1:9" ht="30.75" customHeight="1">
      <c r="A10" s="2">
        <v>4</v>
      </c>
      <c r="B10" s="2" t="s">
        <v>58</v>
      </c>
      <c r="C10" s="53"/>
      <c r="D10" s="2">
        <v>410</v>
      </c>
      <c r="E10" s="2">
        <v>415</v>
      </c>
      <c r="F10" s="20">
        <f>E10-D10</f>
        <v>5</v>
      </c>
      <c r="G10" s="20">
        <v>3.19</v>
      </c>
      <c r="H10" s="20">
        <f t="shared" si="1"/>
        <v>15.95</v>
      </c>
      <c r="I10" s="20" t="s">
        <v>60</v>
      </c>
    </row>
    <row r="11" spans="1:9" ht="30.75" customHeight="1">
      <c r="A11" s="2">
        <v>5</v>
      </c>
      <c r="B11" s="2" t="s">
        <v>61</v>
      </c>
      <c r="C11" s="23"/>
      <c r="D11" s="2">
        <v>4764</v>
      </c>
      <c r="E11" s="2">
        <v>4851</v>
      </c>
      <c r="F11" s="20">
        <f t="shared" si="0"/>
        <v>87</v>
      </c>
      <c r="G11" s="20">
        <v>3.19</v>
      </c>
      <c r="H11" s="20">
        <f t="shared" si="1"/>
        <v>277.53</v>
      </c>
      <c r="I11" s="20" t="s">
        <v>63</v>
      </c>
    </row>
    <row r="12" spans="1:9" ht="30.75" customHeight="1">
      <c r="A12" s="22">
        <v>6</v>
      </c>
      <c r="B12" s="22" t="s">
        <v>64</v>
      </c>
      <c r="C12" s="2" t="s">
        <v>76</v>
      </c>
      <c r="D12" s="2">
        <v>11516</v>
      </c>
      <c r="E12" s="2">
        <v>11616</v>
      </c>
      <c r="F12" s="20">
        <f t="shared" si="0"/>
        <v>100</v>
      </c>
      <c r="G12" s="20">
        <v>3.19</v>
      </c>
      <c r="H12" s="20">
        <f t="shared" si="1"/>
        <v>319</v>
      </c>
      <c r="I12" s="20"/>
    </row>
    <row r="13" spans="1:9" ht="30.75" customHeight="1">
      <c r="A13" s="33"/>
      <c r="B13" s="33"/>
      <c r="C13" s="2" t="s">
        <v>77</v>
      </c>
      <c r="D13" s="2">
        <v>4712</v>
      </c>
      <c r="E13" s="2">
        <v>4825</v>
      </c>
      <c r="F13" s="20">
        <f t="shared" si="0"/>
        <v>113</v>
      </c>
      <c r="G13" s="20">
        <v>3.19</v>
      </c>
      <c r="H13" s="20">
        <f t="shared" si="1"/>
        <v>360.46999999999997</v>
      </c>
      <c r="I13" s="20"/>
    </row>
    <row r="14" spans="1:9" ht="30.75" customHeight="1">
      <c r="A14" s="33"/>
      <c r="B14" s="33"/>
      <c r="C14" s="2" t="s">
        <v>78</v>
      </c>
      <c r="D14" s="2">
        <v>512</v>
      </c>
      <c r="E14" s="2">
        <v>587</v>
      </c>
      <c r="F14" s="20">
        <f t="shared" si="0"/>
        <v>75</v>
      </c>
      <c r="G14" s="20">
        <v>3.19</v>
      </c>
      <c r="H14" s="20">
        <f t="shared" si="1"/>
        <v>239.25</v>
      </c>
      <c r="I14" s="20"/>
    </row>
    <row r="15" spans="1:9" ht="30.75" customHeight="1">
      <c r="A15" s="33"/>
      <c r="B15" s="23"/>
      <c r="C15" s="2" t="s">
        <v>79</v>
      </c>
      <c r="D15" s="2">
        <v>416</v>
      </c>
      <c r="E15" s="2">
        <v>451</v>
      </c>
      <c r="F15" s="20">
        <f t="shared" si="0"/>
        <v>35</v>
      </c>
      <c r="G15" s="20">
        <v>3.19</v>
      </c>
      <c r="H15" s="20">
        <f t="shared" si="1"/>
        <v>111.64999999999999</v>
      </c>
      <c r="I15" s="20"/>
    </row>
    <row r="16" spans="1:9" ht="30.75" customHeight="1">
      <c r="A16" s="33"/>
      <c r="B16" s="33"/>
      <c r="C16" s="2" t="s">
        <v>80</v>
      </c>
      <c r="D16" s="2">
        <v>1398</v>
      </c>
      <c r="E16" s="2">
        <v>1557</v>
      </c>
      <c r="F16" s="20">
        <f t="shared" si="0"/>
        <v>159</v>
      </c>
      <c r="G16" s="20">
        <v>3.19</v>
      </c>
      <c r="H16" s="20">
        <f t="shared" si="1"/>
        <v>507.21</v>
      </c>
      <c r="I16" s="20"/>
    </row>
    <row r="17" spans="1:9" ht="30.75" customHeight="1">
      <c r="A17" s="33"/>
      <c r="B17" s="22" t="s">
        <v>57</v>
      </c>
      <c r="C17" s="22"/>
      <c r="D17" s="2"/>
      <c r="E17" s="2"/>
      <c r="F17" s="20">
        <f>F12+F13+F14+F15+F16</f>
        <v>482</v>
      </c>
      <c r="G17" s="20">
        <v>3.19</v>
      </c>
      <c r="H17" s="20">
        <f t="shared" si="1"/>
        <v>1537.58</v>
      </c>
      <c r="I17" s="20"/>
    </row>
    <row r="18" spans="1:9" ht="30.75" customHeight="1">
      <c r="A18" s="22">
        <v>7</v>
      </c>
      <c r="B18" s="22" t="s">
        <v>66</v>
      </c>
      <c r="C18" s="2" t="s">
        <v>76</v>
      </c>
      <c r="D18" s="2">
        <v>2272</v>
      </c>
      <c r="E18" s="2">
        <v>2539</v>
      </c>
      <c r="F18" s="20">
        <f t="shared" si="0"/>
        <v>267</v>
      </c>
      <c r="G18" s="20">
        <v>3.19</v>
      </c>
      <c r="H18" s="20">
        <f t="shared" si="1"/>
        <v>851.73</v>
      </c>
      <c r="I18" s="20" t="s">
        <v>68</v>
      </c>
    </row>
    <row r="19" spans="1:9" ht="30.75" customHeight="1">
      <c r="A19" s="33"/>
      <c r="B19" s="33"/>
      <c r="C19" s="2" t="s">
        <v>77</v>
      </c>
      <c r="D19" s="2">
        <v>4185</v>
      </c>
      <c r="E19" s="2">
        <v>4611</v>
      </c>
      <c r="F19" s="20">
        <f t="shared" si="0"/>
        <v>426</v>
      </c>
      <c r="G19" s="20">
        <v>3.19</v>
      </c>
      <c r="H19" s="20">
        <f t="shared" si="1"/>
        <v>1358.94</v>
      </c>
      <c r="I19" s="20"/>
    </row>
    <row r="20" spans="1:9" ht="30.75" customHeight="1">
      <c r="A20" s="33"/>
      <c r="B20" s="33"/>
      <c r="C20" s="2" t="s">
        <v>78</v>
      </c>
      <c r="D20" s="2">
        <v>1126</v>
      </c>
      <c r="E20" s="2">
        <v>1179</v>
      </c>
      <c r="F20" s="20">
        <f t="shared" si="0"/>
        <v>53</v>
      </c>
      <c r="G20" s="20">
        <v>3.19</v>
      </c>
      <c r="H20" s="20">
        <f t="shared" si="1"/>
        <v>169.07</v>
      </c>
      <c r="I20" s="20"/>
    </row>
    <row r="21" spans="1:9" ht="30.75" customHeight="1">
      <c r="A21" s="33"/>
      <c r="B21" s="23"/>
      <c r="C21" s="2" t="s">
        <v>79</v>
      </c>
      <c r="D21" s="2">
        <v>1411</v>
      </c>
      <c r="E21" s="2">
        <v>1450</v>
      </c>
      <c r="F21" s="20">
        <f t="shared" si="0"/>
        <v>39</v>
      </c>
      <c r="G21" s="20">
        <v>3.19</v>
      </c>
      <c r="H21" s="20">
        <f t="shared" si="1"/>
        <v>124.41</v>
      </c>
      <c r="I21" s="20"/>
    </row>
    <row r="22" spans="1:9" ht="30.75" customHeight="1">
      <c r="A22" s="23"/>
      <c r="B22" s="23" t="s">
        <v>57</v>
      </c>
      <c r="C22" s="23"/>
      <c r="D22" s="2"/>
      <c r="E22" s="2"/>
      <c r="F22" s="20">
        <f>F18+F19+F20+F21</f>
        <v>785</v>
      </c>
      <c r="G22" s="20">
        <v>3.19</v>
      </c>
      <c r="H22" s="20">
        <f t="shared" si="1"/>
        <v>2504.15</v>
      </c>
      <c r="I22" s="20"/>
    </row>
    <row r="23" spans="1:9" ht="30.75" customHeight="1">
      <c r="A23" s="23">
        <v>8</v>
      </c>
      <c r="B23" s="23"/>
      <c r="C23" s="23"/>
      <c r="D23" s="2"/>
      <c r="E23" s="2"/>
      <c r="F23" s="20"/>
      <c r="G23" s="20"/>
      <c r="H23" s="20"/>
      <c r="I23" s="20"/>
    </row>
    <row r="24" spans="1:9" ht="30.75" customHeight="1">
      <c r="A24" s="3" t="s">
        <v>69</v>
      </c>
      <c r="B24" s="3" t="s">
        <v>70</v>
      </c>
      <c r="C24" s="3"/>
      <c r="D24" s="20"/>
      <c r="E24" s="20"/>
      <c r="F24" s="20">
        <f>F5+F6+F9+F10+F11+F17+F22+F23</f>
        <v>2390</v>
      </c>
      <c r="G24" s="20"/>
      <c r="H24" s="20">
        <f>H5+H6+H9+H10+H11+H17+H22+H23</f>
        <v>7624.1</v>
      </c>
      <c r="I24" s="20"/>
    </row>
    <row r="25" spans="1:9" ht="14.25">
      <c r="A25" s="54" t="s">
        <v>81</v>
      </c>
      <c r="B25" s="55"/>
      <c r="C25" s="55"/>
      <c r="D25" s="55"/>
      <c r="E25" s="55"/>
      <c r="F25" s="56"/>
      <c r="G25" s="56"/>
      <c r="H25" s="56"/>
      <c r="I25" s="56"/>
    </row>
    <row r="27" spans="1:7" ht="14.25">
      <c r="A27" t="s">
        <v>72</v>
      </c>
      <c r="G27" t="s">
        <v>73</v>
      </c>
    </row>
  </sheetData>
  <sheetProtection/>
  <mergeCells count="17">
    <mergeCell ref="A1:I1"/>
    <mergeCell ref="A2:I2"/>
    <mergeCell ref="D3:E3"/>
    <mergeCell ref="A25:E25"/>
    <mergeCell ref="A3:A4"/>
    <mergeCell ref="A7:A9"/>
    <mergeCell ref="A12:A17"/>
    <mergeCell ref="A18:A22"/>
    <mergeCell ref="B3:B4"/>
    <mergeCell ref="B7:B8"/>
    <mergeCell ref="B12:B15"/>
    <mergeCell ref="B18:B21"/>
    <mergeCell ref="C3:C4"/>
    <mergeCell ref="F3:F4"/>
    <mergeCell ref="G3:G4"/>
    <mergeCell ref="H3:H4"/>
    <mergeCell ref="I3:I4"/>
  </mergeCells>
  <printOptions horizontalCentered="1"/>
  <pageMargins left="0.47" right="0.75" top="1.26" bottom="0.98" header="0.51" footer="0.51"/>
  <pageSetup horizontalDpi="300" verticalDpi="300" orientation="portrait" paperSize="9" scale="87"/>
  <headerFooter alignWithMargins="0">
    <oddHeader>&amp;C&amp;"宋体,加粗"&amp;20经营服务中心租点
月水费明细表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3">
      <selection activeCell="D29" sqref="D29"/>
    </sheetView>
  </sheetViews>
  <sheetFormatPr defaultColWidth="9.00390625" defaultRowHeight="14.25"/>
  <cols>
    <col min="1" max="1" width="4.50390625" style="0" customWidth="1"/>
    <col min="2" max="2" width="10.50390625" style="0" customWidth="1"/>
    <col min="5" max="5" width="9.50390625" style="0" bestFit="1" customWidth="1"/>
    <col min="7" max="7" width="11.25390625" style="0" customWidth="1"/>
    <col min="8" max="8" width="13.25390625" style="0" customWidth="1"/>
  </cols>
  <sheetData>
    <row r="1" spans="1:8" ht="7.5" customHeight="1">
      <c r="A1" s="12"/>
      <c r="B1" s="12"/>
      <c r="C1" s="12"/>
      <c r="D1" s="12"/>
      <c r="E1" s="12"/>
      <c r="F1" s="12"/>
      <c r="G1" s="12"/>
      <c r="H1" s="12"/>
    </row>
    <row r="2" spans="1:8" ht="18" customHeight="1">
      <c r="A2" s="13" t="s">
        <v>82</v>
      </c>
      <c r="B2" s="13"/>
      <c r="C2" s="13"/>
      <c r="D2" s="13"/>
      <c r="E2" s="13"/>
      <c r="F2" s="13"/>
      <c r="G2" s="13"/>
      <c r="H2" s="13"/>
    </row>
    <row r="3" spans="1:8" ht="15.75" customHeight="1">
      <c r="A3" s="14" t="s">
        <v>1</v>
      </c>
      <c r="B3" s="14" t="s">
        <v>43</v>
      </c>
      <c r="C3" s="16" t="s">
        <v>46</v>
      </c>
      <c r="D3" s="17"/>
      <c r="E3" s="14" t="s">
        <v>47</v>
      </c>
      <c r="F3" s="18" t="s">
        <v>48</v>
      </c>
      <c r="G3" s="18" t="s">
        <v>7</v>
      </c>
      <c r="H3" s="14" t="s">
        <v>8</v>
      </c>
    </row>
    <row r="4" spans="1:8" ht="12.75" customHeight="1">
      <c r="A4" s="19"/>
      <c r="B4" s="19"/>
      <c r="C4" s="20" t="s">
        <v>50</v>
      </c>
      <c r="D4" s="20" t="s">
        <v>51</v>
      </c>
      <c r="E4" s="19"/>
      <c r="F4" s="21"/>
      <c r="G4" s="21"/>
      <c r="H4" s="19"/>
    </row>
    <row r="5" spans="1:8" ht="21" customHeight="1">
      <c r="A5" s="20">
        <v>1</v>
      </c>
      <c r="B5" s="2" t="s">
        <v>83</v>
      </c>
      <c r="C5" s="20">
        <v>136495</v>
      </c>
      <c r="D5" s="20">
        <v>138728</v>
      </c>
      <c r="E5" s="20">
        <f aca="true" t="shared" si="0" ref="E5:E13">D5-C5</f>
        <v>2233</v>
      </c>
      <c r="F5" s="20">
        <v>0.54</v>
      </c>
      <c r="G5" s="20">
        <f>E5*F5</f>
        <v>1205.8200000000002</v>
      </c>
      <c r="H5" s="20"/>
    </row>
    <row r="6" spans="1:8" ht="21" customHeight="1">
      <c r="A6" s="20">
        <v>2</v>
      </c>
      <c r="B6" s="2" t="s">
        <v>84</v>
      </c>
      <c r="C6" s="20">
        <v>14253</v>
      </c>
      <c r="D6" s="20">
        <v>16153</v>
      </c>
      <c r="E6" s="20">
        <f t="shared" si="0"/>
        <v>1900</v>
      </c>
      <c r="F6" s="20">
        <v>0.54</v>
      </c>
      <c r="G6" s="20">
        <f aca="true" t="shared" si="1" ref="G6:G20">E6*F6</f>
        <v>1026</v>
      </c>
      <c r="H6" s="2" t="s">
        <v>85</v>
      </c>
    </row>
    <row r="7" spans="1:8" ht="21" customHeight="1">
      <c r="A7" s="20">
        <v>3</v>
      </c>
      <c r="B7" s="2" t="s">
        <v>86</v>
      </c>
      <c r="C7" s="20">
        <v>11002</v>
      </c>
      <c r="D7" s="20">
        <v>12770</v>
      </c>
      <c r="E7" s="20">
        <f t="shared" si="0"/>
        <v>1768</v>
      </c>
      <c r="F7" s="20">
        <v>0.54</v>
      </c>
      <c r="G7" s="20">
        <f t="shared" si="1"/>
        <v>954.72</v>
      </c>
      <c r="H7" s="20"/>
    </row>
    <row r="8" spans="1:8" ht="21" customHeight="1">
      <c r="A8" s="22">
        <v>4</v>
      </c>
      <c r="B8" s="22" t="s">
        <v>87</v>
      </c>
      <c r="C8" s="22">
        <v>73335</v>
      </c>
      <c r="D8" s="22">
        <v>74399</v>
      </c>
      <c r="E8" s="22">
        <f t="shared" si="0"/>
        <v>1064</v>
      </c>
      <c r="F8" s="20">
        <v>0.54</v>
      </c>
      <c r="G8" s="20">
        <f t="shared" si="1"/>
        <v>574.5600000000001</v>
      </c>
      <c r="H8" s="20"/>
    </row>
    <row r="9" spans="1:8" ht="21" customHeight="1">
      <c r="A9" s="33"/>
      <c r="B9" s="33"/>
      <c r="C9" s="22">
        <v>122886</v>
      </c>
      <c r="D9" s="22">
        <v>123914</v>
      </c>
      <c r="E9" s="22">
        <f t="shared" si="0"/>
        <v>1028</v>
      </c>
      <c r="F9" s="20">
        <v>0.54</v>
      </c>
      <c r="G9" s="20">
        <f t="shared" si="1"/>
        <v>555.12</v>
      </c>
      <c r="H9" s="20"/>
    </row>
    <row r="10" spans="1:8" ht="21" customHeight="1">
      <c r="A10" s="33"/>
      <c r="B10" s="33"/>
      <c r="C10" s="22">
        <v>22503</v>
      </c>
      <c r="D10" s="22">
        <v>22618</v>
      </c>
      <c r="E10" s="22">
        <f t="shared" si="0"/>
        <v>115</v>
      </c>
      <c r="F10" s="20">
        <v>0.54</v>
      </c>
      <c r="G10" s="20">
        <f t="shared" si="1"/>
        <v>62.1</v>
      </c>
      <c r="H10" s="20"/>
    </row>
    <row r="11" spans="1:8" ht="21" customHeight="1">
      <c r="A11" s="23"/>
      <c r="B11" s="33" t="s">
        <v>57</v>
      </c>
      <c r="C11" s="22"/>
      <c r="D11" s="22"/>
      <c r="E11" s="22">
        <f>E8+E9+E10</f>
        <v>2207</v>
      </c>
      <c r="F11" s="20">
        <v>0.54</v>
      </c>
      <c r="G11" s="20">
        <f>G8+G9+G10</f>
        <v>1191.78</v>
      </c>
      <c r="H11" s="20"/>
    </row>
    <row r="12" spans="1:8" ht="21" customHeight="1">
      <c r="A12" s="38">
        <v>5</v>
      </c>
      <c r="B12" s="38" t="s">
        <v>88</v>
      </c>
      <c r="C12" s="48">
        <v>69191</v>
      </c>
      <c r="D12" s="48">
        <v>70487</v>
      </c>
      <c r="E12" s="48">
        <f t="shared" si="0"/>
        <v>1296</v>
      </c>
      <c r="F12" s="20">
        <v>0.54</v>
      </c>
      <c r="G12" s="20">
        <f t="shared" si="1"/>
        <v>699.84</v>
      </c>
      <c r="H12" s="20"/>
    </row>
    <row r="13" spans="1:8" ht="21" customHeight="1">
      <c r="A13" s="49"/>
      <c r="B13" s="39"/>
      <c r="C13" s="48">
        <v>24994</v>
      </c>
      <c r="D13" s="48">
        <v>25776</v>
      </c>
      <c r="E13" s="48">
        <f t="shared" si="0"/>
        <v>782</v>
      </c>
      <c r="F13" s="20">
        <v>0.54</v>
      </c>
      <c r="G13" s="20">
        <f t="shared" si="1"/>
        <v>422.28000000000003</v>
      </c>
      <c r="H13" s="20" t="s">
        <v>89</v>
      </c>
    </row>
    <row r="14" spans="1:8" ht="21" customHeight="1">
      <c r="A14" s="23"/>
      <c r="B14" s="40" t="s">
        <v>57</v>
      </c>
      <c r="C14" s="48"/>
      <c r="D14" s="48"/>
      <c r="E14" s="48">
        <f>E12+E13</f>
        <v>2078</v>
      </c>
      <c r="F14" s="20">
        <v>0.54</v>
      </c>
      <c r="G14" s="20">
        <f>G12+G13</f>
        <v>1122.1200000000001</v>
      </c>
      <c r="H14" s="20"/>
    </row>
    <row r="15" spans="1:8" ht="21" customHeight="1">
      <c r="A15" s="23">
        <v>6</v>
      </c>
      <c r="B15" s="50" t="s">
        <v>90</v>
      </c>
      <c r="C15" s="48">
        <v>30530</v>
      </c>
      <c r="D15" s="48">
        <v>33302</v>
      </c>
      <c r="E15" s="48">
        <f>D15-C15</f>
        <v>2772</v>
      </c>
      <c r="F15" s="20">
        <v>0.54</v>
      </c>
      <c r="G15" s="20">
        <f>E15*F15</f>
        <v>1496.88</v>
      </c>
      <c r="H15" s="20"/>
    </row>
    <row r="16" spans="1:8" ht="21" customHeight="1">
      <c r="A16" s="20">
        <v>7</v>
      </c>
      <c r="B16" s="2" t="s">
        <v>91</v>
      </c>
      <c r="C16" s="20">
        <v>74145</v>
      </c>
      <c r="D16" s="20">
        <v>75014</v>
      </c>
      <c r="E16" s="48">
        <f>D16-C16</f>
        <v>869</v>
      </c>
      <c r="F16" s="20">
        <v>0.54</v>
      </c>
      <c r="G16" s="20">
        <f t="shared" si="1"/>
        <v>469.26000000000005</v>
      </c>
      <c r="H16" s="20" t="s">
        <v>92</v>
      </c>
    </row>
    <row r="17" spans="1:8" ht="21" customHeight="1">
      <c r="A17" s="20">
        <v>8</v>
      </c>
      <c r="B17" s="2" t="s">
        <v>93</v>
      </c>
      <c r="C17" s="20">
        <v>65019</v>
      </c>
      <c r="D17" s="20">
        <v>65746</v>
      </c>
      <c r="E17" s="48">
        <f>D17-C17</f>
        <v>727</v>
      </c>
      <c r="F17" s="20">
        <v>0.54</v>
      </c>
      <c r="G17" s="20">
        <f t="shared" si="1"/>
        <v>392.58000000000004</v>
      </c>
      <c r="H17" s="20"/>
    </row>
    <row r="18" spans="1:8" ht="21" customHeight="1">
      <c r="A18" s="22">
        <v>9</v>
      </c>
      <c r="B18" s="11" t="s">
        <v>94</v>
      </c>
      <c r="C18" s="20">
        <v>13716</v>
      </c>
      <c r="D18" s="20">
        <v>14025</v>
      </c>
      <c r="E18" s="48">
        <f>(D18-C18)*40</f>
        <v>12360</v>
      </c>
      <c r="F18" s="20">
        <v>0.54</v>
      </c>
      <c r="G18" s="20">
        <f t="shared" si="1"/>
        <v>6674.400000000001</v>
      </c>
      <c r="H18" s="20" t="s">
        <v>12</v>
      </c>
    </row>
    <row r="19" spans="1:8" ht="21" customHeight="1">
      <c r="A19" s="33"/>
      <c r="B19" s="11" t="s">
        <v>95</v>
      </c>
      <c r="C19" s="20">
        <v>10265</v>
      </c>
      <c r="D19" s="20">
        <v>10505</v>
      </c>
      <c r="E19" s="48">
        <f>(D19-C19)*40</f>
        <v>9600</v>
      </c>
      <c r="F19" s="20">
        <v>0.54</v>
      </c>
      <c r="G19" s="20">
        <f t="shared" si="1"/>
        <v>5184</v>
      </c>
      <c r="H19" s="20" t="s">
        <v>12</v>
      </c>
    </row>
    <row r="20" spans="1:8" ht="21" customHeight="1">
      <c r="A20" s="23"/>
      <c r="B20" s="10" t="s">
        <v>96</v>
      </c>
      <c r="C20" s="20">
        <v>9335</v>
      </c>
      <c r="D20" s="20">
        <v>9570</v>
      </c>
      <c r="E20" s="48">
        <f>(D20-C20)*30</f>
        <v>7050</v>
      </c>
      <c r="F20" s="20">
        <v>0.54</v>
      </c>
      <c r="G20" s="20">
        <f t="shared" si="1"/>
        <v>3807.0000000000005</v>
      </c>
      <c r="H20" s="20" t="s">
        <v>10</v>
      </c>
    </row>
    <row r="21" spans="1:8" ht="21" customHeight="1">
      <c r="A21" s="20"/>
      <c r="B21" s="2" t="s">
        <v>57</v>
      </c>
      <c r="C21" s="20"/>
      <c r="D21" s="20"/>
      <c r="E21" s="48">
        <f>E18+E19+E20</f>
        <v>29010</v>
      </c>
      <c r="F21" s="20"/>
      <c r="G21" s="20">
        <f>G18+G19+G20</f>
        <v>15665.400000000001</v>
      </c>
      <c r="H21" s="20"/>
    </row>
    <row r="22" spans="1:8" ht="21" customHeight="1">
      <c r="A22" s="20">
        <v>10</v>
      </c>
      <c r="B22" s="2" t="s">
        <v>97</v>
      </c>
      <c r="C22" s="20">
        <v>31910</v>
      </c>
      <c r="D22" s="20">
        <v>32514</v>
      </c>
      <c r="E22" s="48">
        <f>(D22-C22)*40</f>
        <v>24160</v>
      </c>
      <c r="F22" s="20">
        <v>0.54</v>
      </c>
      <c r="G22" s="20">
        <f>E22*F22</f>
        <v>13046.400000000001</v>
      </c>
      <c r="H22" s="20" t="s">
        <v>12</v>
      </c>
    </row>
    <row r="23" spans="1:8" ht="21" customHeight="1">
      <c r="A23" s="16">
        <v>11</v>
      </c>
      <c r="B23" s="46" t="s">
        <v>98</v>
      </c>
      <c r="C23" s="20">
        <v>24256</v>
      </c>
      <c r="D23" s="20">
        <v>24799</v>
      </c>
      <c r="E23" s="48">
        <f>(D23-C23)*40</f>
        <v>21720</v>
      </c>
      <c r="F23" s="20">
        <v>0.54</v>
      </c>
      <c r="G23" s="20">
        <f>E23*F23</f>
        <v>11728.800000000001</v>
      </c>
      <c r="H23" s="20" t="s">
        <v>12</v>
      </c>
    </row>
    <row r="24" spans="1:8" ht="21" customHeight="1">
      <c r="A24" s="16">
        <v>12</v>
      </c>
      <c r="B24" s="46" t="s">
        <v>99</v>
      </c>
      <c r="C24" s="20">
        <v>38515</v>
      </c>
      <c r="D24" s="20">
        <v>43038</v>
      </c>
      <c r="E24" s="48">
        <f>D24-C24</f>
        <v>4523</v>
      </c>
      <c r="F24" s="20">
        <v>0.54</v>
      </c>
      <c r="G24" s="20">
        <f>E24*F24</f>
        <v>2442.42</v>
      </c>
      <c r="H24" s="20"/>
    </row>
    <row r="25" spans="1:8" ht="21" customHeight="1">
      <c r="A25" s="16">
        <v>13</v>
      </c>
      <c r="B25" s="46" t="s">
        <v>100</v>
      </c>
      <c r="C25" s="20">
        <v>11227</v>
      </c>
      <c r="D25" s="20">
        <v>11665</v>
      </c>
      <c r="E25" s="48">
        <f>D25-C25</f>
        <v>438</v>
      </c>
      <c r="F25" s="20">
        <v>0.54</v>
      </c>
      <c r="G25" s="20">
        <f>E25*F25</f>
        <v>236.52</v>
      </c>
      <c r="H25" s="20"/>
    </row>
    <row r="26" spans="1:8" ht="21" customHeight="1">
      <c r="A26" s="16">
        <v>14</v>
      </c>
      <c r="B26" s="46" t="s">
        <v>101</v>
      </c>
      <c r="C26" s="20">
        <v>20800</v>
      </c>
      <c r="D26" s="20">
        <v>22953</v>
      </c>
      <c r="E26" s="48">
        <f>D26-C26</f>
        <v>2153</v>
      </c>
      <c r="F26" s="20">
        <v>0.54</v>
      </c>
      <c r="G26" s="20">
        <f>E26*F26</f>
        <v>1162.6200000000001</v>
      </c>
      <c r="H26" s="20"/>
    </row>
    <row r="27" spans="1:8" ht="21" customHeight="1">
      <c r="A27" s="16">
        <v>15</v>
      </c>
      <c r="B27" s="46" t="s">
        <v>57</v>
      </c>
      <c r="C27" s="20"/>
      <c r="D27" s="20"/>
      <c r="E27" s="48">
        <f>E22+E23-E24-E25-E26</f>
        <v>38766</v>
      </c>
      <c r="F27" s="20"/>
      <c r="G27" s="20">
        <f>E27*0.54</f>
        <v>20933.640000000003</v>
      </c>
      <c r="H27" s="20"/>
    </row>
    <row r="28" spans="1:8" ht="21" customHeight="1">
      <c r="A28" s="46">
        <v>16</v>
      </c>
      <c r="B28" s="46" t="s">
        <v>102</v>
      </c>
      <c r="C28" s="20">
        <v>11288</v>
      </c>
      <c r="D28" s="20">
        <v>11614</v>
      </c>
      <c r="E28" s="48">
        <f>(D28-C28)*40</f>
        <v>13040</v>
      </c>
      <c r="F28" s="20"/>
      <c r="G28" s="20">
        <f>E28*0.54</f>
        <v>7041.6</v>
      </c>
      <c r="H28" s="20" t="s">
        <v>12</v>
      </c>
    </row>
    <row r="29" spans="1:8" ht="21" customHeight="1">
      <c r="A29" s="3" t="s">
        <v>69</v>
      </c>
      <c r="B29" s="2" t="s">
        <v>70</v>
      </c>
      <c r="C29" s="20"/>
      <c r="D29" s="20"/>
      <c r="E29" s="20">
        <f>E5+E6+E7+E11+E14+E15+E16+E17+E21+E27+E28</f>
        <v>95370</v>
      </c>
      <c r="F29" s="20"/>
      <c r="G29" s="20">
        <f>G5+G6+G7+G11+G14+G15+G16+G17+G21+G27+G28</f>
        <v>51499.8</v>
      </c>
      <c r="H29" s="20"/>
    </row>
    <row r="30" ht="24" customHeight="1">
      <c r="A30" t="s">
        <v>103</v>
      </c>
    </row>
    <row r="31" spans="1:2" ht="24" customHeight="1">
      <c r="A31" t="s">
        <v>104</v>
      </c>
      <c r="B31" s="51"/>
    </row>
    <row r="32" ht="24" customHeight="1"/>
    <row r="33" ht="24" customHeight="1"/>
  </sheetData>
  <sheetProtection/>
  <mergeCells count="14">
    <mergeCell ref="A1:H1"/>
    <mergeCell ref="A2:H2"/>
    <mergeCell ref="C3:D3"/>
    <mergeCell ref="A3:A4"/>
    <mergeCell ref="A8:A11"/>
    <mergeCell ref="A12:A14"/>
    <mergeCell ref="A18:A20"/>
    <mergeCell ref="B3:B4"/>
    <mergeCell ref="B8:B10"/>
    <mergeCell ref="B12:B13"/>
    <mergeCell ref="E3:E4"/>
    <mergeCell ref="F3:F4"/>
    <mergeCell ref="G3:G4"/>
    <mergeCell ref="H3:H4"/>
  </mergeCells>
  <printOptions horizontalCentered="1"/>
  <pageMargins left="0.75" right="0.75" top="1.34" bottom="0.98" header="0.87" footer="0.51"/>
  <pageSetup orientation="portrait" paperSize="9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D23" sqref="D23"/>
    </sheetView>
  </sheetViews>
  <sheetFormatPr defaultColWidth="9.00390625" defaultRowHeight="14.25"/>
  <cols>
    <col min="1" max="1" width="5.125" style="0" customWidth="1"/>
    <col min="2" max="2" width="10.50390625" style="0" customWidth="1"/>
    <col min="5" max="5" width="10.00390625" style="0" customWidth="1"/>
    <col min="7" max="7" width="11.125" style="0" customWidth="1"/>
    <col min="8" max="8" width="12.875" style="0" customWidth="1"/>
  </cols>
  <sheetData>
    <row r="1" spans="1:8" ht="1.5" customHeight="1">
      <c r="A1" s="12"/>
      <c r="B1" s="12"/>
      <c r="C1" s="12"/>
      <c r="D1" s="12"/>
      <c r="E1" s="12"/>
      <c r="F1" s="12"/>
      <c r="G1" s="12"/>
      <c r="H1" s="12"/>
    </row>
    <row r="2" spans="1:8" ht="15.75" customHeight="1">
      <c r="A2" s="13" t="s">
        <v>82</v>
      </c>
      <c r="B2" s="13"/>
      <c r="C2" s="13"/>
      <c r="D2" s="13"/>
      <c r="E2" s="13"/>
      <c r="F2" s="13"/>
      <c r="G2" s="13"/>
      <c r="H2" s="13"/>
    </row>
    <row r="3" spans="1:8" ht="16.5" customHeight="1">
      <c r="A3" s="14" t="s">
        <v>1</v>
      </c>
      <c r="B3" s="14" t="s">
        <v>43</v>
      </c>
      <c r="C3" s="16" t="s">
        <v>74</v>
      </c>
      <c r="D3" s="17"/>
      <c r="E3" s="14" t="s">
        <v>75</v>
      </c>
      <c r="F3" s="18" t="s">
        <v>48</v>
      </c>
      <c r="G3" s="18" t="s">
        <v>105</v>
      </c>
      <c r="H3" s="14" t="s">
        <v>8</v>
      </c>
    </row>
    <row r="4" spans="1:8" ht="15" customHeight="1">
      <c r="A4" s="19"/>
      <c r="B4" s="19"/>
      <c r="C4" s="20" t="s">
        <v>50</v>
      </c>
      <c r="D4" s="20" t="s">
        <v>51</v>
      </c>
      <c r="E4" s="19"/>
      <c r="F4" s="21"/>
      <c r="G4" s="21"/>
      <c r="H4" s="19"/>
    </row>
    <row r="5" spans="1:8" ht="22.5" customHeight="1">
      <c r="A5" s="22">
        <v>1</v>
      </c>
      <c r="B5" s="22" t="s">
        <v>83</v>
      </c>
      <c r="C5" s="20">
        <v>3585</v>
      </c>
      <c r="D5" s="20">
        <v>3605</v>
      </c>
      <c r="E5" s="20">
        <f>D5-C5</f>
        <v>20</v>
      </c>
      <c r="F5" s="20">
        <v>3.19</v>
      </c>
      <c r="G5" s="20">
        <f>E5*F5</f>
        <v>63.8</v>
      </c>
      <c r="H5" s="20" t="s">
        <v>106</v>
      </c>
    </row>
    <row r="6" spans="1:8" ht="22.5" customHeight="1">
      <c r="A6" s="33"/>
      <c r="B6" s="23"/>
      <c r="C6" s="20">
        <v>461</v>
      </c>
      <c r="D6" s="20">
        <v>461</v>
      </c>
      <c r="E6" s="20">
        <f>D6-C6</f>
        <v>0</v>
      </c>
      <c r="F6" s="20">
        <v>3.19</v>
      </c>
      <c r="G6" s="20">
        <f>E6*F6</f>
        <v>0</v>
      </c>
      <c r="H6" s="20"/>
    </row>
    <row r="7" spans="1:8" ht="22.5" customHeight="1">
      <c r="A7" s="23"/>
      <c r="B7" s="2" t="s">
        <v>57</v>
      </c>
      <c r="C7" s="20"/>
      <c r="D7" s="20"/>
      <c r="E7" s="20">
        <f>E5+E6</f>
        <v>20</v>
      </c>
      <c r="F7" s="20">
        <v>3.19</v>
      </c>
      <c r="G7" s="20">
        <f>G5+G6</f>
        <v>63.8</v>
      </c>
      <c r="H7" s="20"/>
    </row>
    <row r="8" spans="1:8" ht="22.5" customHeight="1">
      <c r="A8" s="22">
        <v>2</v>
      </c>
      <c r="B8" s="22" t="s">
        <v>84</v>
      </c>
      <c r="C8" s="20">
        <v>5905</v>
      </c>
      <c r="D8" s="20">
        <v>5956</v>
      </c>
      <c r="E8" s="20">
        <f aca="true" t="shared" si="0" ref="E8:E25">D8-C8</f>
        <v>51</v>
      </c>
      <c r="F8" s="20">
        <v>3.19</v>
      </c>
      <c r="G8" s="20">
        <f aca="true" t="shared" si="1" ref="G8:G25">E8*F8</f>
        <v>162.69</v>
      </c>
      <c r="H8" s="20" t="s">
        <v>85</v>
      </c>
    </row>
    <row r="9" spans="1:8" ht="22.5" customHeight="1">
      <c r="A9" s="33"/>
      <c r="B9" s="23"/>
      <c r="C9" s="20">
        <v>683</v>
      </c>
      <c r="D9" s="20">
        <v>703</v>
      </c>
      <c r="E9" s="20">
        <f t="shared" si="0"/>
        <v>20</v>
      </c>
      <c r="F9" s="20">
        <v>3.19</v>
      </c>
      <c r="G9" s="20">
        <f t="shared" si="1"/>
        <v>63.8</v>
      </c>
      <c r="H9" s="20"/>
    </row>
    <row r="10" spans="1:8" ht="22.5" customHeight="1">
      <c r="A10" s="23"/>
      <c r="B10" s="33" t="s">
        <v>57</v>
      </c>
      <c r="C10" s="20"/>
      <c r="D10" s="20"/>
      <c r="E10" s="20">
        <f>E8+E9</f>
        <v>71</v>
      </c>
      <c r="F10" s="20">
        <v>3.19</v>
      </c>
      <c r="G10" s="20">
        <f>G8+G9</f>
        <v>226.49</v>
      </c>
      <c r="H10" s="20"/>
    </row>
    <row r="11" spans="1:8" ht="22.5" customHeight="1">
      <c r="A11" s="22">
        <v>3</v>
      </c>
      <c r="B11" s="22" t="s">
        <v>86</v>
      </c>
      <c r="C11" s="20">
        <v>4799</v>
      </c>
      <c r="D11" s="20">
        <v>4876</v>
      </c>
      <c r="E11" s="20">
        <f t="shared" si="0"/>
        <v>77</v>
      </c>
      <c r="F11" s="20">
        <v>3.19</v>
      </c>
      <c r="G11" s="20">
        <f t="shared" si="1"/>
        <v>245.63</v>
      </c>
      <c r="H11" s="20" t="s">
        <v>107</v>
      </c>
    </row>
    <row r="12" spans="1:8" ht="22.5" customHeight="1">
      <c r="A12" s="33"/>
      <c r="B12" s="23"/>
      <c r="C12" s="20">
        <v>1839</v>
      </c>
      <c r="D12" s="20">
        <v>1859</v>
      </c>
      <c r="E12" s="20">
        <f t="shared" si="0"/>
        <v>20</v>
      </c>
      <c r="F12" s="20">
        <v>3.19</v>
      </c>
      <c r="G12" s="20">
        <f t="shared" si="1"/>
        <v>63.8</v>
      </c>
      <c r="H12" s="20"/>
    </row>
    <row r="13" spans="1:8" ht="22.5" customHeight="1">
      <c r="A13" s="23"/>
      <c r="B13" s="33" t="s">
        <v>57</v>
      </c>
      <c r="C13" s="20"/>
      <c r="D13" s="20"/>
      <c r="E13" s="20">
        <f>E11+E12</f>
        <v>97</v>
      </c>
      <c r="F13" s="20">
        <v>3.19</v>
      </c>
      <c r="G13" s="20">
        <f>G11+G12</f>
        <v>309.43</v>
      </c>
      <c r="H13" s="20"/>
    </row>
    <row r="14" spans="1:8" ht="22.5" customHeight="1">
      <c r="A14" s="22">
        <v>4</v>
      </c>
      <c r="B14" s="22" t="s">
        <v>87</v>
      </c>
      <c r="C14" s="20">
        <v>3310</v>
      </c>
      <c r="D14" s="20">
        <v>3365</v>
      </c>
      <c r="E14" s="20">
        <f t="shared" si="0"/>
        <v>55</v>
      </c>
      <c r="F14" s="20">
        <v>3.19</v>
      </c>
      <c r="G14" s="20">
        <f t="shared" si="1"/>
        <v>175.45</v>
      </c>
      <c r="H14" s="20"/>
    </row>
    <row r="15" spans="1:8" ht="22.5" customHeight="1">
      <c r="A15" s="33"/>
      <c r="B15" s="23"/>
      <c r="C15" s="20">
        <v>6671</v>
      </c>
      <c r="D15" s="20">
        <v>6701</v>
      </c>
      <c r="E15" s="20">
        <f t="shared" si="0"/>
        <v>30</v>
      </c>
      <c r="F15" s="20">
        <v>3.19</v>
      </c>
      <c r="G15" s="20">
        <f t="shared" si="1"/>
        <v>95.7</v>
      </c>
      <c r="H15" s="20"/>
    </row>
    <row r="16" spans="1:8" ht="22.5" customHeight="1">
      <c r="A16" s="23"/>
      <c r="B16" s="33" t="s">
        <v>57</v>
      </c>
      <c r="C16" s="20"/>
      <c r="D16" s="20"/>
      <c r="E16" s="20">
        <f>E14+E15</f>
        <v>85</v>
      </c>
      <c r="F16" s="20">
        <v>3.19</v>
      </c>
      <c r="G16" s="20">
        <f>G14+G15</f>
        <v>271.15</v>
      </c>
      <c r="H16" s="20"/>
    </row>
    <row r="17" spans="1:8" ht="22.5" customHeight="1">
      <c r="A17" s="38">
        <v>5</v>
      </c>
      <c r="B17" s="38" t="s">
        <v>88</v>
      </c>
      <c r="C17" s="20">
        <v>3188</v>
      </c>
      <c r="D17" s="20">
        <v>3223</v>
      </c>
      <c r="E17" s="20">
        <f t="shared" si="0"/>
        <v>35</v>
      </c>
      <c r="F17" s="20">
        <v>3.19</v>
      </c>
      <c r="G17" s="20">
        <f t="shared" si="1"/>
        <v>111.64999999999999</v>
      </c>
      <c r="H17" s="20" t="s">
        <v>89</v>
      </c>
    </row>
    <row r="18" spans="1:8" ht="22.5" customHeight="1">
      <c r="A18" s="39"/>
      <c r="B18" s="40"/>
      <c r="C18" s="20">
        <v>1002</v>
      </c>
      <c r="D18" s="20">
        <v>1022</v>
      </c>
      <c r="E18" s="20">
        <f t="shared" si="0"/>
        <v>20</v>
      </c>
      <c r="F18" s="20">
        <v>3.19</v>
      </c>
      <c r="G18" s="20">
        <f t="shared" si="1"/>
        <v>63.8</v>
      </c>
      <c r="H18" s="20"/>
    </row>
    <row r="19" spans="1:8" ht="22.5" customHeight="1">
      <c r="A19" s="41"/>
      <c r="B19" s="4" t="s">
        <v>57</v>
      </c>
      <c r="C19" s="20"/>
      <c r="D19" s="20"/>
      <c r="E19" s="20">
        <f>E17+E18</f>
        <v>55</v>
      </c>
      <c r="F19" s="20">
        <v>3.19</v>
      </c>
      <c r="G19" s="20">
        <f>G17+G18</f>
        <v>175.45</v>
      </c>
      <c r="H19" s="20"/>
    </row>
    <row r="20" spans="1:8" ht="22.5" customHeight="1">
      <c r="A20" s="33">
        <v>6</v>
      </c>
      <c r="B20" s="42" t="s">
        <v>90</v>
      </c>
      <c r="C20" s="20">
        <v>509</v>
      </c>
      <c r="D20" s="20">
        <v>517</v>
      </c>
      <c r="E20" s="20">
        <f>D20-C20</f>
        <v>8</v>
      </c>
      <c r="F20" s="20">
        <v>3.19</v>
      </c>
      <c r="G20" s="20">
        <f>E20*F20</f>
        <v>25.52</v>
      </c>
      <c r="H20" s="20"/>
    </row>
    <row r="21" spans="1:8" ht="22.5" customHeight="1">
      <c r="A21" s="22">
        <v>7</v>
      </c>
      <c r="B21" s="22" t="s">
        <v>91</v>
      </c>
      <c r="C21" s="20">
        <v>5381</v>
      </c>
      <c r="D21" s="20">
        <v>5411</v>
      </c>
      <c r="E21" s="20">
        <f>D21-C21</f>
        <v>30</v>
      </c>
      <c r="F21" s="20">
        <v>3.19</v>
      </c>
      <c r="G21" s="20">
        <f t="shared" si="1"/>
        <v>95.7</v>
      </c>
      <c r="H21" s="20" t="s">
        <v>92</v>
      </c>
    </row>
    <row r="22" spans="1:8" ht="22.5" customHeight="1">
      <c r="A22" s="33"/>
      <c r="B22" s="23"/>
      <c r="C22" s="20">
        <v>548</v>
      </c>
      <c r="D22" s="20">
        <v>578</v>
      </c>
      <c r="E22" s="20">
        <f t="shared" si="0"/>
        <v>30</v>
      </c>
      <c r="F22" s="20">
        <v>3.19</v>
      </c>
      <c r="G22" s="20">
        <f t="shared" si="1"/>
        <v>95.7</v>
      </c>
      <c r="H22" s="20"/>
    </row>
    <row r="23" spans="1:8" ht="22.5" customHeight="1">
      <c r="A23" s="23"/>
      <c r="B23" s="2" t="s">
        <v>57</v>
      </c>
      <c r="C23" s="20"/>
      <c r="D23" s="20"/>
      <c r="E23" s="20">
        <f>E21+E22</f>
        <v>60</v>
      </c>
      <c r="F23" s="20">
        <v>3.19</v>
      </c>
      <c r="G23" s="20">
        <f>G21+G22</f>
        <v>191.4</v>
      </c>
      <c r="H23" s="20"/>
    </row>
    <row r="24" spans="1:8" ht="22.5" customHeight="1">
      <c r="A24" s="22">
        <v>8</v>
      </c>
      <c r="B24" s="22" t="s">
        <v>93</v>
      </c>
      <c r="C24" s="20">
        <v>4886</v>
      </c>
      <c r="D24" s="20">
        <v>4915</v>
      </c>
      <c r="E24" s="20">
        <f>D24-C24</f>
        <v>29</v>
      </c>
      <c r="F24" s="20">
        <v>3.19</v>
      </c>
      <c r="G24" s="20">
        <f t="shared" si="1"/>
        <v>92.51</v>
      </c>
      <c r="H24" s="20"/>
    </row>
    <row r="25" spans="1:8" ht="22.5" customHeight="1">
      <c r="A25" s="33"/>
      <c r="B25" s="23"/>
      <c r="C25" s="20">
        <v>477</v>
      </c>
      <c r="D25" s="20">
        <v>487</v>
      </c>
      <c r="E25" s="20">
        <f t="shared" si="0"/>
        <v>10</v>
      </c>
      <c r="F25" s="20">
        <v>3.19</v>
      </c>
      <c r="G25" s="20">
        <f t="shared" si="1"/>
        <v>31.9</v>
      </c>
      <c r="H25" s="20"/>
    </row>
    <row r="26" spans="1:8" ht="22.5" customHeight="1">
      <c r="A26" s="23"/>
      <c r="B26" s="4" t="s">
        <v>57</v>
      </c>
      <c r="C26" s="43"/>
      <c r="D26" s="43"/>
      <c r="E26" s="20">
        <f>E24+E25</f>
        <v>39</v>
      </c>
      <c r="F26" s="20">
        <v>3.19</v>
      </c>
      <c r="G26" s="20">
        <f>G24+G25</f>
        <v>124.41</v>
      </c>
      <c r="H26" s="20"/>
    </row>
    <row r="27" spans="1:8" ht="22.5" customHeight="1">
      <c r="A27" s="2">
        <v>9</v>
      </c>
      <c r="B27" s="5" t="s">
        <v>108</v>
      </c>
      <c r="C27" s="44">
        <v>23124</v>
      </c>
      <c r="D27" s="44">
        <v>24867</v>
      </c>
      <c r="E27" s="20">
        <f>D27-C27</f>
        <v>1743</v>
      </c>
      <c r="F27" s="20">
        <v>3.19</v>
      </c>
      <c r="G27" s="20">
        <f>E27*F27</f>
        <v>5560.17</v>
      </c>
      <c r="H27" s="20"/>
    </row>
    <row r="28" spans="1:8" ht="22.5" customHeight="1">
      <c r="A28" s="25">
        <v>10</v>
      </c>
      <c r="B28" s="45" t="s">
        <v>109</v>
      </c>
      <c r="C28" s="44">
        <v>20976</v>
      </c>
      <c r="D28" s="44">
        <v>23295</v>
      </c>
      <c r="E28" s="20">
        <f>D28-C28</f>
        <v>2319</v>
      </c>
      <c r="F28" s="20">
        <v>3.19</v>
      </c>
      <c r="G28" s="20">
        <f>E28*F28</f>
        <v>7397.61</v>
      </c>
      <c r="H28" s="20"/>
    </row>
    <row r="29" spans="1:8" ht="22.5" customHeight="1">
      <c r="A29" s="46" t="s">
        <v>69</v>
      </c>
      <c r="B29" s="47"/>
      <c r="C29" s="20"/>
      <c r="D29" s="20"/>
      <c r="E29" s="20">
        <f>E7+E10+E13+E16+E19+E20+E23+E26+E27+E28</f>
        <v>4497</v>
      </c>
      <c r="F29" s="20"/>
      <c r="G29" s="20">
        <f>G7+G10+G13+G16+G19+G20+G23+G26+G27+G28</f>
        <v>14345.43</v>
      </c>
      <c r="H29" s="20"/>
    </row>
    <row r="31" spans="1:7" ht="14.25">
      <c r="A31" t="s">
        <v>72</v>
      </c>
      <c r="G31" t="s">
        <v>73</v>
      </c>
    </row>
  </sheetData>
  <sheetProtection/>
  <mergeCells count="24">
    <mergeCell ref="A1:H1"/>
    <mergeCell ref="A2:H2"/>
    <mergeCell ref="C3:D3"/>
    <mergeCell ref="A29:B29"/>
    <mergeCell ref="A3:A4"/>
    <mergeCell ref="A5:A7"/>
    <mergeCell ref="A8:A10"/>
    <mergeCell ref="A11:A13"/>
    <mergeCell ref="A14:A16"/>
    <mergeCell ref="A17:A19"/>
    <mergeCell ref="A21:A23"/>
    <mergeCell ref="A24:A26"/>
    <mergeCell ref="B3:B4"/>
    <mergeCell ref="B5:B6"/>
    <mergeCell ref="B8:B9"/>
    <mergeCell ref="B11:B12"/>
    <mergeCell ref="B14:B15"/>
    <mergeCell ref="B17:B18"/>
    <mergeCell ref="B21:B22"/>
    <mergeCell ref="B24:B25"/>
    <mergeCell ref="E3:E4"/>
    <mergeCell ref="F3:F4"/>
    <mergeCell ref="G3:G4"/>
    <mergeCell ref="H3:H4"/>
  </mergeCells>
  <printOptions horizontalCentered="1"/>
  <pageMargins left="0.75" right="0.75" top="1.34" bottom="0.98" header="0.87" footer="0.51"/>
  <pageSetup orientation="portrait" paperSize="9"/>
  <headerFooter alignWithMargins="0">
    <oddHeader>&amp;C&amp;"宋体,加粗"&amp;20经营服务中心租点
月水费明细表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4">
      <selection activeCell="E28" sqref="E28"/>
    </sheetView>
  </sheetViews>
  <sheetFormatPr defaultColWidth="9.00390625" defaultRowHeight="14.25"/>
  <cols>
    <col min="1" max="1" width="4.625" style="0" customWidth="1"/>
    <col min="2" max="2" width="14.37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1.875" style="0" customWidth="1"/>
  </cols>
  <sheetData>
    <row r="1" spans="1:9" ht="7.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0.25">
      <c r="A2" s="13" t="s">
        <v>110</v>
      </c>
      <c r="B2" s="13"/>
      <c r="C2" s="13"/>
      <c r="D2" s="13"/>
      <c r="E2" s="13"/>
      <c r="F2" s="13"/>
      <c r="G2" s="13"/>
      <c r="H2" s="13"/>
      <c r="I2" s="13"/>
    </row>
    <row r="3" spans="1:9" ht="14.25">
      <c r="A3" s="14" t="s">
        <v>1</v>
      </c>
      <c r="B3" s="14" t="s">
        <v>43</v>
      </c>
      <c r="C3" s="14" t="s">
        <v>45</v>
      </c>
      <c r="D3" s="16" t="s">
        <v>46</v>
      </c>
      <c r="E3" s="17"/>
      <c r="F3" s="14" t="s">
        <v>47</v>
      </c>
      <c r="G3" s="18" t="s">
        <v>48</v>
      </c>
      <c r="H3" s="18" t="s">
        <v>7</v>
      </c>
      <c r="I3" s="14" t="s">
        <v>8</v>
      </c>
    </row>
    <row r="4" spans="1:9" ht="12.75" customHeight="1">
      <c r="A4" s="19"/>
      <c r="B4" s="19"/>
      <c r="C4" s="19"/>
      <c r="D4" s="20" t="s">
        <v>50</v>
      </c>
      <c r="E4" s="20" t="s">
        <v>51</v>
      </c>
      <c r="F4" s="19"/>
      <c r="G4" s="21"/>
      <c r="H4" s="21"/>
      <c r="I4" s="19"/>
    </row>
    <row r="5" spans="1:9" ht="23.25" customHeight="1">
      <c r="A5" s="19">
        <v>1</v>
      </c>
      <c r="B5" s="22" t="s">
        <v>111</v>
      </c>
      <c r="C5" s="2"/>
      <c r="D5" s="20">
        <v>79759</v>
      </c>
      <c r="E5" s="20">
        <v>80942</v>
      </c>
      <c r="F5" s="20">
        <f>E5-D5</f>
        <v>1183</v>
      </c>
      <c r="G5" s="20">
        <v>0.54</v>
      </c>
      <c r="H5" s="20">
        <f>F5*G5</f>
        <v>638.82</v>
      </c>
      <c r="I5" s="20"/>
    </row>
    <row r="6" spans="1:9" ht="23.25" customHeight="1">
      <c r="A6" s="22">
        <v>2</v>
      </c>
      <c r="B6" s="23"/>
      <c r="C6" s="2"/>
      <c r="D6" s="20">
        <v>104752</v>
      </c>
      <c r="E6" s="20">
        <v>107724</v>
      </c>
      <c r="F6" s="20">
        <f>E6-D6</f>
        <v>2972</v>
      </c>
      <c r="G6" s="20">
        <v>0.54</v>
      </c>
      <c r="H6" s="20">
        <f aca="true" t="shared" si="0" ref="H6:H20">F6*G6</f>
        <v>1604.88</v>
      </c>
      <c r="I6" s="20"/>
    </row>
    <row r="7" spans="1:9" ht="23.25" customHeight="1">
      <c r="A7" s="23"/>
      <c r="B7" s="33" t="s">
        <v>57</v>
      </c>
      <c r="C7" s="2"/>
      <c r="D7" s="14"/>
      <c r="E7" s="14"/>
      <c r="F7" s="14">
        <f>F5+F6</f>
        <v>4155</v>
      </c>
      <c r="G7" s="20">
        <v>0.54</v>
      </c>
      <c r="H7" s="20">
        <f t="shared" si="0"/>
        <v>2243.7000000000003</v>
      </c>
      <c r="I7" s="20"/>
    </row>
    <row r="8" spans="1:9" ht="23.25" customHeight="1">
      <c r="A8" s="22">
        <v>3</v>
      </c>
      <c r="B8" s="22" t="s">
        <v>112</v>
      </c>
      <c r="C8" s="2"/>
      <c r="D8" s="22">
        <v>153262</v>
      </c>
      <c r="E8" s="22">
        <v>154214</v>
      </c>
      <c r="F8" s="14">
        <f>E8-D8</f>
        <v>952</v>
      </c>
      <c r="G8" s="20">
        <v>0.54</v>
      </c>
      <c r="H8" s="20">
        <f t="shared" si="0"/>
        <v>514.08</v>
      </c>
      <c r="I8" s="20" t="s">
        <v>113</v>
      </c>
    </row>
    <row r="9" spans="1:9" ht="23.25" customHeight="1">
      <c r="A9" s="20">
        <v>4</v>
      </c>
      <c r="B9" s="2" t="s">
        <v>93</v>
      </c>
      <c r="C9" s="2"/>
      <c r="D9" s="20">
        <v>20008</v>
      </c>
      <c r="E9" s="20">
        <v>20550</v>
      </c>
      <c r="F9" s="20">
        <f aca="true" t="shared" si="1" ref="F9:F19">E9-D9</f>
        <v>542</v>
      </c>
      <c r="G9" s="20">
        <v>0.54</v>
      </c>
      <c r="H9" s="20">
        <f t="shared" si="0"/>
        <v>292.68</v>
      </c>
      <c r="I9" s="20" t="s">
        <v>114</v>
      </c>
    </row>
    <row r="10" spans="1:9" ht="23.25" customHeight="1">
      <c r="A10" s="22">
        <v>5</v>
      </c>
      <c r="B10" s="22" t="s">
        <v>115</v>
      </c>
      <c r="C10" s="2"/>
      <c r="D10" s="20">
        <v>66607</v>
      </c>
      <c r="E10" s="20">
        <v>67871</v>
      </c>
      <c r="F10" s="20">
        <f t="shared" si="1"/>
        <v>1264</v>
      </c>
      <c r="G10" s="20">
        <v>0.54</v>
      </c>
      <c r="H10" s="20">
        <f t="shared" si="0"/>
        <v>682.5600000000001</v>
      </c>
      <c r="I10" s="20" t="s">
        <v>116</v>
      </c>
    </row>
    <row r="11" spans="1:9" ht="23.25" customHeight="1">
      <c r="A11" s="33"/>
      <c r="B11" s="23"/>
      <c r="C11" s="2" t="s">
        <v>117</v>
      </c>
      <c r="D11" s="20">
        <v>3458</v>
      </c>
      <c r="E11" s="20">
        <v>3458</v>
      </c>
      <c r="F11" s="20">
        <f>(E11-D11)*30</f>
        <v>0</v>
      </c>
      <c r="G11" s="20">
        <v>0.54</v>
      </c>
      <c r="H11" s="20">
        <f t="shared" si="0"/>
        <v>0</v>
      </c>
      <c r="I11" s="20"/>
    </row>
    <row r="12" spans="1:9" ht="23.25" customHeight="1">
      <c r="A12" s="23"/>
      <c r="B12" s="23" t="s">
        <v>57</v>
      </c>
      <c r="C12" s="2"/>
      <c r="D12" s="20"/>
      <c r="E12" s="20"/>
      <c r="F12" s="20">
        <f>F10+F11</f>
        <v>1264</v>
      </c>
      <c r="G12" s="20">
        <v>0.54</v>
      </c>
      <c r="H12" s="20">
        <f t="shared" si="0"/>
        <v>682.5600000000001</v>
      </c>
      <c r="I12" s="20"/>
    </row>
    <row r="13" spans="1:9" ht="23.25" customHeight="1">
      <c r="A13" s="19">
        <v>6</v>
      </c>
      <c r="B13" s="2" t="s">
        <v>118</v>
      </c>
      <c r="C13" s="2"/>
      <c r="D13" s="20">
        <v>146985</v>
      </c>
      <c r="E13" s="20">
        <v>151088</v>
      </c>
      <c r="F13" s="20">
        <f t="shared" si="1"/>
        <v>4103</v>
      </c>
      <c r="G13" s="20">
        <v>0.54</v>
      </c>
      <c r="H13" s="20">
        <f t="shared" si="0"/>
        <v>2215.6200000000003</v>
      </c>
      <c r="I13" s="20" t="s">
        <v>119</v>
      </c>
    </row>
    <row r="14" spans="1:9" ht="23.25" customHeight="1">
      <c r="A14" s="19">
        <v>7</v>
      </c>
      <c r="B14" s="2" t="s">
        <v>120</v>
      </c>
      <c r="C14" s="2"/>
      <c r="D14" s="20">
        <v>75578</v>
      </c>
      <c r="E14" s="20">
        <v>77415</v>
      </c>
      <c r="F14" s="20">
        <f t="shared" si="1"/>
        <v>1837</v>
      </c>
      <c r="G14" s="20">
        <v>0.54</v>
      </c>
      <c r="H14" s="20">
        <f t="shared" si="0"/>
        <v>991.98</v>
      </c>
      <c r="I14" s="20"/>
    </row>
    <row r="15" spans="1:9" ht="23.25" customHeight="1">
      <c r="A15" s="22">
        <v>8</v>
      </c>
      <c r="B15" s="22" t="s">
        <v>121</v>
      </c>
      <c r="C15" s="2"/>
      <c r="D15" s="14">
        <v>32760</v>
      </c>
      <c r="E15" s="14">
        <v>33753</v>
      </c>
      <c r="F15" s="14">
        <f t="shared" si="1"/>
        <v>993</v>
      </c>
      <c r="G15" s="20">
        <v>0.54</v>
      </c>
      <c r="H15" s="20">
        <f t="shared" si="0"/>
        <v>536.22</v>
      </c>
      <c r="I15" s="20" t="s">
        <v>122</v>
      </c>
    </row>
    <row r="16" spans="1:9" ht="23.25" customHeight="1">
      <c r="A16" s="20">
        <v>9</v>
      </c>
      <c r="B16" s="3" t="s">
        <v>93</v>
      </c>
      <c r="C16" s="3"/>
      <c r="D16" s="20">
        <v>10016</v>
      </c>
      <c r="E16" s="20">
        <v>10532</v>
      </c>
      <c r="F16" s="20">
        <f t="shared" si="1"/>
        <v>516</v>
      </c>
      <c r="G16" s="20">
        <v>0.54</v>
      </c>
      <c r="H16" s="20">
        <f t="shared" si="0"/>
        <v>278.64000000000004</v>
      </c>
      <c r="I16" s="20" t="s">
        <v>123</v>
      </c>
    </row>
    <row r="17" spans="1:9" ht="23.25" customHeight="1">
      <c r="A17" s="19">
        <v>10</v>
      </c>
      <c r="B17" s="2" t="s">
        <v>124</v>
      </c>
      <c r="C17" s="3"/>
      <c r="D17" s="20">
        <v>98793</v>
      </c>
      <c r="E17" s="20">
        <v>100084</v>
      </c>
      <c r="F17" s="20">
        <f t="shared" si="1"/>
        <v>1291</v>
      </c>
      <c r="G17" s="20">
        <v>0.54</v>
      </c>
      <c r="H17" s="20">
        <f t="shared" si="0"/>
        <v>697.1400000000001</v>
      </c>
      <c r="I17" s="20" t="s">
        <v>125</v>
      </c>
    </row>
    <row r="18" spans="1:9" ht="23.25" customHeight="1">
      <c r="A18" s="19">
        <v>11</v>
      </c>
      <c r="B18" s="34" t="s">
        <v>126</v>
      </c>
      <c r="C18" s="34"/>
      <c r="D18" s="20">
        <v>137948</v>
      </c>
      <c r="E18" s="20">
        <v>138661</v>
      </c>
      <c r="F18" s="20">
        <f t="shared" si="1"/>
        <v>713</v>
      </c>
      <c r="G18" s="20">
        <v>0.54</v>
      </c>
      <c r="H18" s="20">
        <f t="shared" si="0"/>
        <v>385.02000000000004</v>
      </c>
      <c r="I18" s="20" t="s">
        <v>127</v>
      </c>
    </row>
    <row r="19" spans="1:9" ht="23.25" customHeight="1">
      <c r="A19" s="19">
        <v>12</v>
      </c>
      <c r="B19" s="3" t="s">
        <v>128</v>
      </c>
      <c r="C19" s="3"/>
      <c r="D19" s="20">
        <v>147654</v>
      </c>
      <c r="E19" s="20">
        <v>149363</v>
      </c>
      <c r="F19" s="20">
        <f t="shared" si="1"/>
        <v>1709</v>
      </c>
      <c r="G19" s="20">
        <v>0.54</v>
      </c>
      <c r="H19" s="20">
        <f t="shared" si="0"/>
        <v>922.86</v>
      </c>
      <c r="I19" s="3"/>
    </row>
    <row r="20" spans="1:9" ht="23.25" customHeight="1">
      <c r="A20" s="19">
        <v>13</v>
      </c>
      <c r="B20" s="3" t="s">
        <v>129</v>
      </c>
      <c r="C20" s="3"/>
      <c r="D20" s="20">
        <v>3402</v>
      </c>
      <c r="E20" s="20">
        <v>3618</v>
      </c>
      <c r="F20" s="20">
        <f>(E20-D20)*40</f>
        <v>8640</v>
      </c>
      <c r="G20" s="20">
        <v>0.54</v>
      </c>
      <c r="H20" s="20">
        <f t="shared" si="0"/>
        <v>4665.6</v>
      </c>
      <c r="I20" s="2" t="s">
        <v>12</v>
      </c>
    </row>
    <row r="21" spans="1:9" ht="23.25" customHeight="1">
      <c r="A21" s="19"/>
      <c r="B21" s="2" t="s">
        <v>57</v>
      </c>
      <c r="C21" s="3"/>
      <c r="D21" s="20"/>
      <c r="E21" s="20"/>
      <c r="F21" s="20">
        <f>F19+F20</f>
        <v>10349</v>
      </c>
      <c r="G21" s="20"/>
      <c r="H21" s="20">
        <f>F21*0.54</f>
        <v>5588.46</v>
      </c>
      <c r="I21" s="2"/>
    </row>
    <row r="22" spans="1:9" ht="23.25" customHeight="1">
      <c r="A22" s="19">
        <v>15</v>
      </c>
      <c r="B22" s="3" t="s">
        <v>130</v>
      </c>
      <c r="C22" s="3"/>
      <c r="D22" s="20">
        <v>5989</v>
      </c>
      <c r="E22" s="20">
        <v>6593</v>
      </c>
      <c r="F22" s="20">
        <f>E22-D22</f>
        <v>604</v>
      </c>
      <c r="G22" s="20">
        <v>0.54</v>
      </c>
      <c r="H22" s="20">
        <f aca="true" t="shared" si="2" ref="H22:H26">F22*G22</f>
        <v>326.16</v>
      </c>
      <c r="I22" s="3"/>
    </row>
    <row r="23" spans="1:9" ht="23.25" customHeight="1">
      <c r="A23" s="19">
        <v>16</v>
      </c>
      <c r="B23" s="3" t="s">
        <v>131</v>
      </c>
      <c r="C23" s="3" t="s">
        <v>10</v>
      </c>
      <c r="D23" s="20">
        <v>9389</v>
      </c>
      <c r="E23" s="20">
        <v>9638</v>
      </c>
      <c r="F23" s="20">
        <f>(E23-D23)*30</f>
        <v>7470</v>
      </c>
      <c r="G23" s="20">
        <v>0.54</v>
      </c>
      <c r="H23" s="20">
        <f t="shared" si="2"/>
        <v>4033.8</v>
      </c>
      <c r="I23" s="3"/>
    </row>
    <row r="24" spans="1:9" ht="23.25" customHeight="1">
      <c r="A24" s="19">
        <v>17</v>
      </c>
      <c r="B24" s="2" t="s">
        <v>57</v>
      </c>
      <c r="C24" s="3"/>
      <c r="D24" s="20"/>
      <c r="E24" s="20"/>
      <c r="F24" s="20">
        <f>F22+F23</f>
        <v>8074</v>
      </c>
      <c r="G24" s="20"/>
      <c r="H24" s="20">
        <f>F24*0.54</f>
        <v>4359.96</v>
      </c>
      <c r="I24" s="3"/>
    </row>
    <row r="25" spans="1:9" ht="23.25" customHeight="1">
      <c r="A25" s="19">
        <v>18</v>
      </c>
      <c r="B25" s="35" t="s">
        <v>132</v>
      </c>
      <c r="C25" s="35"/>
      <c r="D25" s="35">
        <v>164361</v>
      </c>
      <c r="E25" s="35">
        <v>170583</v>
      </c>
      <c r="F25" s="35">
        <f>E25-D25</f>
        <v>6222</v>
      </c>
      <c r="G25" s="35">
        <v>0.54</v>
      </c>
      <c r="H25" s="35">
        <f t="shared" si="2"/>
        <v>3359.88</v>
      </c>
      <c r="I25" s="3"/>
    </row>
    <row r="26" spans="1:9" ht="23.25" customHeight="1">
      <c r="A26" s="19">
        <v>19</v>
      </c>
      <c r="B26" s="35" t="s">
        <v>133</v>
      </c>
      <c r="C26" s="35" t="s">
        <v>12</v>
      </c>
      <c r="D26" s="35">
        <v>3874</v>
      </c>
      <c r="E26" s="35">
        <v>4163</v>
      </c>
      <c r="F26" s="35">
        <f>(E26-D26)*40</f>
        <v>11560</v>
      </c>
      <c r="G26" s="35">
        <v>0.54</v>
      </c>
      <c r="H26" s="35">
        <f t="shared" si="2"/>
        <v>6242.400000000001</v>
      </c>
      <c r="I26" s="3"/>
    </row>
    <row r="27" spans="1:9" ht="23.25" customHeight="1">
      <c r="A27" s="19"/>
      <c r="B27" s="35" t="s">
        <v>57</v>
      </c>
      <c r="C27" s="35"/>
      <c r="D27" s="35"/>
      <c r="E27" s="35"/>
      <c r="F27" s="35">
        <f>F25+F26</f>
        <v>17782</v>
      </c>
      <c r="G27" s="35"/>
      <c r="H27" s="35">
        <f>F27*0.54</f>
        <v>9602.28</v>
      </c>
      <c r="I27" s="3"/>
    </row>
    <row r="28" spans="1:9" ht="23.25" customHeight="1">
      <c r="A28" s="19">
        <v>20</v>
      </c>
      <c r="B28" s="3" t="s">
        <v>134</v>
      </c>
      <c r="C28" s="3"/>
      <c r="D28" s="20">
        <v>225527</v>
      </c>
      <c r="E28" s="20">
        <v>231786</v>
      </c>
      <c r="F28" s="20">
        <f>E28-D28</f>
        <v>6259</v>
      </c>
      <c r="G28" s="20">
        <v>0.54</v>
      </c>
      <c r="H28" s="20">
        <f>F28*G28</f>
        <v>3379.86</v>
      </c>
      <c r="I28" s="3"/>
    </row>
    <row r="29" spans="1:9" ht="23.25" customHeight="1">
      <c r="A29" s="3"/>
      <c r="B29" s="3" t="s">
        <v>69</v>
      </c>
      <c r="C29" s="3"/>
      <c r="D29" s="3"/>
      <c r="E29" s="3"/>
      <c r="F29" s="20">
        <f>F7+F8+F9+F12+F13+F14+F15+F16+F17+F18+F21+F24+F28+F27</f>
        <v>58830</v>
      </c>
      <c r="G29" s="20"/>
      <c r="H29" s="20">
        <f>H7+H8+H9+H12+H13+H14+H15+H16+H17+H18+H21+H24+H28+H27</f>
        <v>31768.200000000004</v>
      </c>
      <c r="I29" s="20"/>
    </row>
    <row r="30" ht="14.25">
      <c r="F30" s="36"/>
    </row>
    <row r="31" spans="2:3" ht="14.25">
      <c r="B31" s="6"/>
      <c r="C31" s="6"/>
    </row>
    <row r="32" spans="2:8" ht="14.25">
      <c r="B32" s="37" t="s">
        <v>72</v>
      </c>
      <c r="H32" t="s">
        <v>73</v>
      </c>
    </row>
  </sheetData>
  <sheetProtection/>
  <mergeCells count="14">
    <mergeCell ref="A1:I1"/>
    <mergeCell ref="A2:I2"/>
    <mergeCell ref="D3:E3"/>
    <mergeCell ref="A3:A4"/>
    <mergeCell ref="A6:A7"/>
    <mergeCell ref="A10:A12"/>
    <mergeCell ref="B3:B4"/>
    <mergeCell ref="B5:B6"/>
    <mergeCell ref="B10:B11"/>
    <mergeCell ref="C3:C4"/>
    <mergeCell ref="F3:F4"/>
    <mergeCell ref="G3:G4"/>
    <mergeCell ref="H3:H4"/>
    <mergeCell ref="I3:I4"/>
  </mergeCells>
  <printOptions horizontalCentered="1"/>
  <pageMargins left="0.75" right="0.75" top="1.26" bottom="0.98" header="0.63" footer="0.51"/>
  <pageSetup orientation="portrait" paperSize="9"/>
  <headerFooter alignWithMargins="0">
    <oddHeader>&amp;C&amp;"宋体,加粗"&amp;20经营服务中心租点
月电费明细表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zys</cp:lastModifiedBy>
  <cp:lastPrinted>2018-03-07T02:12:15Z</cp:lastPrinted>
  <dcterms:created xsi:type="dcterms:W3CDTF">2009-07-01T02:23:39Z</dcterms:created>
  <dcterms:modified xsi:type="dcterms:W3CDTF">2018-09-28T03:54:50Z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