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755" firstSheet="2" activeTab="7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商务租点电费" sheetId="11" r:id="rId11"/>
    <sheet name="澄园膳食租点电费  " sheetId="12" r:id="rId12"/>
    <sheet name="澄园膳食租点水费   " sheetId="13" r:id="rId13"/>
    <sheet name="Sheet1 (2)" sheetId="14" r:id="rId14"/>
    <sheet name="Sheet1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<sst xmlns="http://schemas.openxmlformats.org/spreadsheetml/2006/main" count="451" uniqueCount="190">
  <si>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</si>
  <si>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</si>
  <si>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</si>
  <si>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</si>
  <si>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</si>
  <si>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</si>
  <si>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</si>
  <si>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</si>
  <si>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</si>
  <si>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</si>
  <si>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</si>
  <si>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</si>
  <si>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</si>
  <si>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</si>
  <si>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</si>
  <si>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</si>
  <si>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</si>
  <si>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</si>
  <si>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</si>
  <si>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</si>
  <si>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</si>
  <si>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使用单位签字：</t>
  </si>
  <si>
    <t>南审抄表人：朱远山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</si>
  <si>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</si>
  <si>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</si>
  <si>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</si>
  <si>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</si>
  <si>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</si>
  <si>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</si>
  <si>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</si>
  <si>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</si>
  <si>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</si>
  <si>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</si>
  <si>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</si>
  <si>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</si>
  <si>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</si>
  <si>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</si>
  <si>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</si>
  <si>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</si>
  <si>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</si>
  <si>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</si>
  <si>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</si>
  <si>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</si>
  <si>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</si>
  <si>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</si>
  <si>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</si>
  <si>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</si>
  <si>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</si>
  <si>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</si>
  <si>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</si>
  <si>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</si>
  <si>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</si>
  <si>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恒妤餐厅</t>
  </si>
  <si>
    <t>200/5</t>
  </si>
  <si>
    <t>原五谷粮</t>
  </si>
  <si>
    <t>小计</t>
  </si>
  <si>
    <t>哈姆特</t>
  </si>
  <si>
    <t>100/5</t>
  </si>
  <si>
    <t>原塔菲</t>
  </si>
  <si>
    <t>沁雅居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</si>
  <si>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</si>
  <si>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原禾雨轩</t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</si>
  <si>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</si>
  <si>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</si>
  <si>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乐依乐</t>
  </si>
  <si>
    <r>
      <t>2</t>
    </r>
    <r>
      <rPr>
        <sz val="12"/>
        <rFont val="宋体"/>
        <family val="0"/>
      </rPr>
      <t>00/5</t>
    </r>
  </si>
  <si>
    <t>原泉润百合</t>
  </si>
  <si>
    <t>合计：</t>
  </si>
  <si>
    <t xml:space="preserve"> </t>
  </si>
  <si>
    <t>备注：乐依乐电量已扣除湾仔岛电量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</si>
  <si>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</si>
  <si>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</si>
  <si>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</si>
  <si>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</si>
  <si>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</si>
  <si>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</si>
  <si>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</si>
  <si>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</si>
  <si>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</si>
  <si>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备注：恒妤水量已减去服务楼一层厕所用水量</t>
  </si>
  <si>
    <t>皇茶</t>
  </si>
  <si>
    <t>三叔公面馆</t>
  </si>
  <si>
    <t>原汉堡皇</t>
  </si>
  <si>
    <t>回头客</t>
  </si>
  <si>
    <t>知源坊</t>
  </si>
  <si>
    <t>小米米</t>
  </si>
  <si>
    <t>原艺禾靓饭</t>
  </si>
  <si>
    <t>卡普思</t>
  </si>
  <si>
    <t>功夫煲仔</t>
  </si>
  <si>
    <t>原学士苑</t>
  </si>
  <si>
    <t>吉祥馄饨</t>
  </si>
  <si>
    <t>风沙渡照明</t>
  </si>
  <si>
    <t>风沙渡动力</t>
  </si>
  <si>
    <t>操作间</t>
  </si>
  <si>
    <t>润园冰库</t>
  </si>
  <si>
    <t>润园机房</t>
  </si>
  <si>
    <t>值班室</t>
  </si>
  <si>
    <t>三层照明</t>
  </si>
  <si>
    <t>备注：卡特餐厅用电量已扣除冰库、机房、弱电、值班室用电量。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</si>
  <si>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</si>
  <si>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</si>
  <si>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原包天下</t>
  </si>
  <si>
    <t>原米线</t>
  </si>
  <si>
    <t>风沙渡</t>
  </si>
  <si>
    <t>蜜妮莎</t>
  </si>
  <si>
    <t>苏味居</t>
  </si>
  <si>
    <t>原真之味</t>
  </si>
  <si>
    <t>原麻辣</t>
  </si>
  <si>
    <t>回味</t>
  </si>
  <si>
    <t>原艺禾</t>
  </si>
  <si>
    <t>150/5</t>
  </si>
  <si>
    <t>汉都</t>
  </si>
  <si>
    <t>原欧爱</t>
  </si>
  <si>
    <t>怪味居</t>
  </si>
  <si>
    <t>鲜味多</t>
  </si>
  <si>
    <t>原妙香</t>
  </si>
  <si>
    <t>原千里香</t>
  </si>
  <si>
    <t>奕家靓饭</t>
  </si>
  <si>
    <t>原炙酷</t>
  </si>
  <si>
    <t>麻辣香锅</t>
  </si>
  <si>
    <t>原鸭血粉丝</t>
  </si>
  <si>
    <t>顺心美食照明</t>
  </si>
  <si>
    <t>顺心美食动力</t>
  </si>
  <si>
    <t>清真餐厅照明</t>
  </si>
  <si>
    <t>清真餐厅动力</t>
  </si>
  <si>
    <t>梅花餐饮照明</t>
  </si>
  <si>
    <t>梅花餐饮动力</t>
  </si>
  <si>
    <t>一层大厅</t>
  </si>
  <si>
    <t>使用部门签字：                               抄表人：朱远山</t>
  </si>
  <si>
    <t>金额 （元）</t>
  </si>
  <si>
    <t>顺心美食</t>
  </si>
  <si>
    <t>清真餐厅</t>
  </si>
  <si>
    <t>梅花餐饮</t>
  </si>
  <si>
    <t>使用部门签字：                                   抄表人：朱远山</t>
  </si>
  <si>
    <t>店名</t>
  </si>
  <si>
    <t>欧意造型</t>
  </si>
  <si>
    <t>知音图文</t>
  </si>
  <si>
    <t>新春图文</t>
  </si>
  <si>
    <t>阿才不乖</t>
  </si>
  <si>
    <t>泽园书报亭</t>
  </si>
  <si>
    <t>润园书报亭</t>
  </si>
  <si>
    <t>润园电信</t>
  </si>
  <si>
    <t>润园联通</t>
  </si>
  <si>
    <t>润园移动</t>
  </si>
  <si>
    <t>澄园联通</t>
  </si>
  <si>
    <t>先锋书局</t>
  </si>
  <si>
    <t>5/500</t>
  </si>
  <si>
    <t>世界美食</t>
  </si>
  <si>
    <t>诚启文化广场</t>
  </si>
  <si>
    <t>泽园快递</t>
  </si>
  <si>
    <t>润园快递</t>
  </si>
  <si>
    <t>沁园书报亭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</si>
  <si>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</si>
  <si>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</si>
  <si>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</si>
  <si>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</si>
  <si>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</si>
  <si>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</si>
  <si>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</si>
  <si>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</si>
  <si>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家的味道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</si>
  <si>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</si>
  <si>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</si>
  <si>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</si>
  <si>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</si>
  <si>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</si>
  <si>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</si>
  <si>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</si>
  <si>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熙餐厅</t>
  </si>
  <si>
    <t>原麻辣烫</t>
  </si>
  <si>
    <t>匆匆那年</t>
  </si>
  <si>
    <t>拽牛饮品</t>
  </si>
  <si>
    <t>备注：熙餐厅电表CT5/200        拽牛饮品电量已减去诚启广场电量</t>
  </si>
  <si>
    <t>常奥照明</t>
  </si>
  <si>
    <t>常奥动力</t>
  </si>
  <si>
    <t>常奥</t>
  </si>
  <si>
    <t>表6</t>
  </si>
  <si>
    <t>吉祥馄饨2</t>
  </si>
  <si>
    <t>吉祥馄饨1</t>
  </si>
  <si>
    <t>小超市</t>
  </si>
  <si>
    <r>
      <t>沁园浴室  7~9</t>
    </r>
    <r>
      <rPr>
        <sz val="14"/>
        <color indexed="8"/>
        <rFont val="宋体"/>
        <family val="0"/>
      </rPr>
      <t>月份</t>
    </r>
  </si>
  <si>
    <r>
      <t>润园浴室  7~9</t>
    </r>
    <r>
      <rPr>
        <sz val="14"/>
        <color indexed="8"/>
        <rFont val="宋体"/>
        <family val="0"/>
      </rPr>
      <t>月份</t>
    </r>
  </si>
  <si>
    <r>
      <t>泽园浴室  7~9</t>
    </r>
    <r>
      <rPr>
        <sz val="14"/>
        <color indexed="8"/>
        <rFont val="宋体"/>
        <family val="0"/>
      </rPr>
      <t>月份</t>
    </r>
  </si>
  <si>
    <t>膳食沁园租点7~9月</t>
  </si>
  <si>
    <t>膳食润园租点7~9月</t>
  </si>
  <si>
    <t>膳食泽园租点7~9月</t>
  </si>
  <si>
    <t>商务租点7~9月（电费）</t>
  </si>
  <si>
    <t>澄园膳食租点 7~9月</t>
  </si>
  <si>
    <r>
      <t>澄园浴室  9</t>
    </r>
    <r>
      <rPr>
        <sz val="14"/>
        <color indexed="8"/>
        <rFont val="宋体"/>
        <family val="0"/>
      </rPr>
      <t>月份</t>
    </r>
  </si>
  <si>
    <t>5/200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</si>
</sst>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45" t="s">
        <v>180</v>
      </c>
      <c r="B1" s="46"/>
      <c r="C1" s="46"/>
      <c r="D1" s="46"/>
      <c r="E1" s="46"/>
      <c r="F1" s="46"/>
      <c r="G1" s="46"/>
      <c r="H1" s="4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9051</v>
      </c>
      <c r="D3" s="1">
        <v>9281</v>
      </c>
      <c r="E3" s="1">
        <f>(D3-C3)*30</f>
        <v>6900</v>
      </c>
      <c r="F3" s="1">
        <v>0.54</v>
      </c>
      <c r="G3" s="1">
        <f>E3*F3</f>
        <v>3726.0000000000005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18798</v>
      </c>
      <c r="D4" s="1">
        <v>19239</v>
      </c>
      <c r="E4" s="1">
        <f>(D4-C4)*40</f>
        <v>17640</v>
      </c>
      <c r="F4" s="1">
        <v>0.54</v>
      </c>
      <c r="G4" s="1">
        <f>E4*F4</f>
        <v>9525.6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29096</v>
      </c>
      <c r="D5" s="1">
        <v>30685</v>
      </c>
      <c r="E5" s="1">
        <f>D5-C5</f>
        <v>1589</v>
      </c>
      <c r="F5" s="1">
        <v>0.54</v>
      </c>
      <c r="G5" s="1">
        <f>E5*F5</f>
        <v>858.0600000000001</v>
      </c>
      <c r="H5" s="1"/>
    </row>
    <row r="6" spans="1:8" ht="30" customHeight="1">
      <c r="A6" s="1">
        <v>4</v>
      </c>
      <c r="B6" s="1" t="s">
        <v>13</v>
      </c>
      <c r="C6" s="1">
        <v>29925</v>
      </c>
      <c r="D6" s="1">
        <v>31355</v>
      </c>
      <c r="E6" s="1">
        <f>D6-C6</f>
        <v>1430</v>
      </c>
      <c r="F6" s="1">
        <v>0.54</v>
      </c>
      <c r="G6" s="1">
        <f>E6*F6</f>
        <v>772.2</v>
      </c>
      <c r="H6" s="1"/>
    </row>
    <row r="7" spans="1:8" ht="30" customHeight="1">
      <c r="A7" s="1">
        <v>5</v>
      </c>
      <c r="B7" s="1" t="s">
        <v>14</v>
      </c>
      <c r="C7" s="1">
        <v>5076</v>
      </c>
      <c r="D7" s="1">
        <v>5224</v>
      </c>
      <c r="E7" s="1">
        <f>(D7-C7)*30</f>
        <v>4440</v>
      </c>
      <c r="F7" s="1">
        <v>0.54</v>
      </c>
      <c r="G7" s="1">
        <f>E7*F7</f>
        <v>2397.6000000000004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31999</v>
      </c>
      <c r="F8" s="1"/>
      <c r="G8" s="1">
        <f>SUM(G3:G7)</f>
        <v>17279.46</v>
      </c>
      <c r="H8" s="1"/>
    </row>
    <row r="9" spans="1:8" ht="30" customHeight="1">
      <c r="A9" s="1">
        <v>7</v>
      </c>
      <c r="B9" s="1" t="s">
        <v>16</v>
      </c>
      <c r="C9" s="1">
        <v>6120</v>
      </c>
      <c r="D9" s="1">
        <v>6957</v>
      </c>
      <c r="E9" s="1">
        <f>D9-C9</f>
        <v>837</v>
      </c>
      <c r="F9" s="1">
        <v>3.19</v>
      </c>
      <c r="G9" s="1">
        <f>E9*F9</f>
        <v>2670.0299999999997</v>
      </c>
      <c r="H9" s="1"/>
    </row>
    <row r="10" spans="1:8" ht="30" customHeight="1">
      <c r="A10" s="1">
        <v>8</v>
      </c>
      <c r="B10" s="1" t="s">
        <v>17</v>
      </c>
      <c r="C10" s="1">
        <v>45807</v>
      </c>
      <c r="D10" s="1">
        <v>47981</v>
      </c>
      <c r="E10" s="1">
        <f>D10-C10</f>
        <v>2174</v>
      </c>
      <c r="F10" s="1">
        <v>3.19</v>
      </c>
      <c r="G10" s="1">
        <f>E10*F10</f>
        <v>6935.0599999999995</v>
      </c>
      <c r="H10" s="1"/>
    </row>
    <row r="11" spans="1:8" ht="30" customHeight="1">
      <c r="A11" s="1">
        <v>9</v>
      </c>
      <c r="B11" s="1" t="s">
        <v>18</v>
      </c>
      <c r="C11" s="1">
        <v>3193</v>
      </c>
      <c r="D11" s="1">
        <v>3611</v>
      </c>
      <c r="E11" s="1">
        <f>D11-C11</f>
        <v>418</v>
      </c>
      <c r="F11" s="1">
        <v>3.19</v>
      </c>
      <c r="G11" s="1">
        <f>E11*F11</f>
        <v>1333.42</v>
      </c>
      <c r="H11" s="1"/>
    </row>
    <row r="12" spans="1:8" ht="30" customHeight="1">
      <c r="A12" s="1">
        <v>10</v>
      </c>
      <c r="B12" s="1" t="s">
        <v>19</v>
      </c>
      <c r="C12" s="1"/>
      <c r="D12" s="1"/>
      <c r="E12" s="1">
        <f>SUM(E9:E11)</f>
        <v>3429</v>
      </c>
      <c r="F12" s="1"/>
      <c r="G12" s="1">
        <f>SUM(G9:G11)</f>
        <v>10938.51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1">
        <v>17</v>
      </c>
      <c r="B19" s="1"/>
      <c r="C19" s="1"/>
      <c r="D19" s="1"/>
      <c r="E19" s="1"/>
      <c r="F19" s="1"/>
      <c r="G19" s="1"/>
      <c r="H19" s="1"/>
    </row>
    <row r="20" spans="1:8" ht="30" customHeight="1">
      <c r="A20" s="1">
        <v>18</v>
      </c>
      <c r="B20" s="1"/>
      <c r="C20" s="1"/>
      <c r="D20" s="1"/>
      <c r="E20" s="1"/>
      <c r="F20" s="1"/>
      <c r="G20" s="1"/>
      <c r="H20" s="1"/>
    </row>
    <row r="21" spans="1:8" ht="30" customHeight="1">
      <c r="A21" s="3">
        <v>19</v>
      </c>
      <c r="B21" s="3" t="s">
        <v>20</v>
      </c>
      <c r="C21" s="2"/>
      <c r="D21" s="2"/>
      <c r="E21" s="1"/>
      <c r="F21" s="1"/>
      <c r="G21" s="1">
        <f>G8+G12</f>
        <v>28217.97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E33" sqref="E33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67"/>
      <c r="B1" s="67"/>
      <c r="C1" s="67"/>
      <c r="D1" s="67"/>
      <c r="E1" s="67"/>
      <c r="F1" s="67"/>
      <c r="G1" s="67"/>
      <c r="H1" s="67"/>
      <c r="I1" s="67"/>
    </row>
    <row r="2" spans="1:9" ht="16.5" customHeight="1">
      <c r="A2" s="51" t="s">
        <v>185</v>
      </c>
      <c r="B2" s="51"/>
      <c r="C2" s="51"/>
      <c r="D2" s="51"/>
      <c r="E2" s="51"/>
      <c r="F2" s="51"/>
      <c r="G2" s="51"/>
      <c r="H2" s="51"/>
      <c r="I2" s="51"/>
    </row>
    <row r="3" spans="1:9" ht="18" customHeight="1">
      <c r="A3" s="65" t="s">
        <v>0</v>
      </c>
      <c r="B3" s="65" t="s">
        <v>41</v>
      </c>
      <c r="C3" s="12"/>
      <c r="D3" s="68" t="s">
        <v>72</v>
      </c>
      <c r="E3" s="69"/>
      <c r="F3" s="60" t="s">
        <v>73</v>
      </c>
      <c r="G3" s="60" t="s">
        <v>46</v>
      </c>
      <c r="H3" s="60" t="s">
        <v>129</v>
      </c>
      <c r="I3" s="65" t="s">
        <v>7</v>
      </c>
    </row>
    <row r="4" spans="1:9" ht="9" customHeight="1">
      <c r="A4" s="66"/>
      <c r="B4" s="66"/>
      <c r="C4" s="14"/>
      <c r="D4" s="15" t="s">
        <v>48</v>
      </c>
      <c r="E4" s="15" t="s">
        <v>49</v>
      </c>
      <c r="F4" s="61"/>
      <c r="G4" s="61"/>
      <c r="H4" s="61"/>
      <c r="I4" s="66"/>
    </row>
    <row r="5" spans="1:9" ht="19.5" customHeight="1">
      <c r="A5" s="16">
        <v>1</v>
      </c>
      <c r="B5" s="16" t="s">
        <v>104</v>
      </c>
      <c r="C5" s="1" t="s">
        <v>74</v>
      </c>
      <c r="D5" s="15">
        <v>5026</v>
      </c>
      <c r="E5" s="15">
        <v>5193</v>
      </c>
      <c r="F5" s="15">
        <f>E5-D5</f>
        <v>167</v>
      </c>
      <c r="G5" s="15">
        <v>3.19</v>
      </c>
      <c r="H5" s="15">
        <f>F5*G5</f>
        <v>532.73</v>
      </c>
      <c r="I5" s="15"/>
    </row>
    <row r="6" spans="1:9" ht="19.5" customHeight="1">
      <c r="A6" s="55">
        <v>2</v>
      </c>
      <c r="B6" s="55" t="s">
        <v>105</v>
      </c>
      <c r="C6" s="1" t="s">
        <v>74</v>
      </c>
      <c r="D6" s="15">
        <v>2363</v>
      </c>
      <c r="E6" s="15">
        <v>2363</v>
      </c>
      <c r="F6" s="15">
        <f aca="true" t="shared" si="0" ref="F6:F32">E6-D6</f>
        <v>0</v>
      </c>
      <c r="G6" s="15">
        <v>3.19</v>
      </c>
      <c r="H6" s="15">
        <f aca="true" t="shared" si="1" ref="H6:H32">F6*G6</f>
        <v>0</v>
      </c>
      <c r="I6" s="15" t="s">
        <v>106</v>
      </c>
    </row>
    <row r="7" spans="1:9" ht="19.5" customHeight="1">
      <c r="A7" s="57"/>
      <c r="B7" s="57"/>
      <c r="C7" s="1" t="s">
        <v>75</v>
      </c>
      <c r="D7" s="15">
        <v>771</v>
      </c>
      <c r="E7" s="15">
        <v>771</v>
      </c>
      <c r="F7" s="15">
        <f t="shared" si="0"/>
        <v>0</v>
      </c>
      <c r="G7" s="15">
        <v>3.19</v>
      </c>
      <c r="H7" s="15">
        <f t="shared" si="1"/>
        <v>0</v>
      </c>
      <c r="I7" s="15"/>
    </row>
    <row r="8" spans="1:9" ht="19.5" customHeight="1">
      <c r="A8" s="55">
        <v>3</v>
      </c>
      <c r="B8" s="77" t="s">
        <v>177</v>
      </c>
      <c r="C8" s="1" t="s">
        <v>74</v>
      </c>
      <c r="D8" s="15">
        <v>3254</v>
      </c>
      <c r="E8" s="15">
        <v>3294</v>
      </c>
      <c r="F8" s="15">
        <f t="shared" si="0"/>
        <v>40</v>
      </c>
      <c r="G8" s="15">
        <v>3.19</v>
      </c>
      <c r="H8" s="15">
        <f t="shared" si="1"/>
        <v>127.6</v>
      </c>
      <c r="I8" s="15" t="s">
        <v>107</v>
      </c>
    </row>
    <row r="9" spans="1:9" ht="19.5" customHeight="1">
      <c r="A9" s="57"/>
      <c r="B9" s="57"/>
      <c r="C9" s="1" t="s">
        <v>75</v>
      </c>
      <c r="D9" s="15">
        <v>928</v>
      </c>
      <c r="E9" s="15">
        <v>942</v>
      </c>
      <c r="F9" s="15">
        <f t="shared" si="0"/>
        <v>14</v>
      </c>
      <c r="G9" s="15">
        <v>3.19</v>
      </c>
      <c r="H9" s="15">
        <f t="shared" si="1"/>
        <v>44.66</v>
      </c>
      <c r="I9" s="15"/>
    </row>
    <row r="10" spans="1:9" ht="19.5" customHeight="1">
      <c r="A10" s="55">
        <v>4</v>
      </c>
      <c r="B10" s="55" t="s">
        <v>108</v>
      </c>
      <c r="C10" s="1" t="s">
        <v>74</v>
      </c>
      <c r="D10" s="15">
        <v>6729</v>
      </c>
      <c r="E10" s="15">
        <v>6729</v>
      </c>
      <c r="F10" s="15">
        <f t="shared" si="0"/>
        <v>0</v>
      </c>
      <c r="G10" s="15">
        <v>3.19</v>
      </c>
      <c r="H10" s="15">
        <f t="shared" si="1"/>
        <v>0</v>
      </c>
      <c r="I10" s="15" t="s">
        <v>109</v>
      </c>
    </row>
    <row r="11" spans="1:9" ht="19.5" customHeight="1">
      <c r="A11" s="57"/>
      <c r="B11" s="57"/>
      <c r="C11" s="1" t="s">
        <v>75</v>
      </c>
      <c r="D11" s="15">
        <v>1959</v>
      </c>
      <c r="E11" s="15">
        <v>1959</v>
      </c>
      <c r="F11" s="15">
        <f t="shared" si="0"/>
        <v>0</v>
      </c>
      <c r="G11" s="15">
        <v>3.19</v>
      </c>
      <c r="H11" s="15">
        <f t="shared" si="1"/>
        <v>0</v>
      </c>
      <c r="I11" s="15"/>
    </row>
    <row r="12" spans="1:9" ht="19.5" customHeight="1">
      <c r="A12" s="16">
        <v>5</v>
      </c>
      <c r="B12" s="16" t="s">
        <v>111</v>
      </c>
      <c r="C12" s="1" t="s">
        <v>74</v>
      </c>
      <c r="D12" s="15">
        <v>1822</v>
      </c>
      <c r="E12" s="15">
        <v>1871</v>
      </c>
      <c r="F12" s="15">
        <f t="shared" si="0"/>
        <v>49</v>
      </c>
      <c r="G12" s="15">
        <v>3.19</v>
      </c>
      <c r="H12" s="15">
        <f t="shared" si="1"/>
        <v>156.31</v>
      </c>
      <c r="I12" s="15" t="s">
        <v>112</v>
      </c>
    </row>
    <row r="13" spans="1:9" ht="19.5" customHeight="1">
      <c r="A13" s="55">
        <v>6</v>
      </c>
      <c r="B13" s="55" t="s">
        <v>113</v>
      </c>
      <c r="C13" s="1" t="s">
        <v>74</v>
      </c>
      <c r="D13" s="15">
        <v>5015</v>
      </c>
      <c r="E13" s="15">
        <v>5075</v>
      </c>
      <c r="F13" s="15">
        <f t="shared" si="0"/>
        <v>60</v>
      </c>
      <c r="G13" s="15">
        <v>3.19</v>
      </c>
      <c r="H13" s="15">
        <f t="shared" si="1"/>
        <v>191.4</v>
      </c>
      <c r="I13" s="15"/>
    </row>
    <row r="14" spans="1:9" ht="19.5" customHeight="1">
      <c r="A14" s="57"/>
      <c r="B14" s="57"/>
      <c r="C14" s="1" t="s">
        <v>75</v>
      </c>
      <c r="D14" s="15">
        <v>620</v>
      </c>
      <c r="E14" s="15">
        <v>635</v>
      </c>
      <c r="F14" s="15">
        <f t="shared" si="0"/>
        <v>15</v>
      </c>
      <c r="G14" s="15">
        <v>3.19</v>
      </c>
      <c r="H14" s="15">
        <f t="shared" si="1"/>
        <v>47.85</v>
      </c>
      <c r="I14" s="15"/>
    </row>
    <row r="15" spans="1:9" ht="19.5" customHeight="1">
      <c r="A15" s="55">
        <v>7</v>
      </c>
      <c r="B15" s="55" t="s">
        <v>114</v>
      </c>
      <c r="C15" s="1" t="s">
        <v>74</v>
      </c>
      <c r="D15" s="15">
        <v>186</v>
      </c>
      <c r="E15" s="15">
        <v>210</v>
      </c>
      <c r="F15" s="15">
        <f t="shared" si="0"/>
        <v>24</v>
      </c>
      <c r="G15" s="15">
        <v>3.19</v>
      </c>
      <c r="H15" s="15">
        <f t="shared" si="1"/>
        <v>76.56</v>
      </c>
      <c r="I15" s="15" t="s">
        <v>115</v>
      </c>
    </row>
    <row r="16" spans="1:9" ht="19.5" customHeight="1">
      <c r="A16" s="57"/>
      <c r="B16" s="57"/>
      <c r="C16" s="1" t="s">
        <v>75</v>
      </c>
      <c r="D16" s="15">
        <v>7272</v>
      </c>
      <c r="E16" s="15">
        <v>7378</v>
      </c>
      <c r="F16" s="15">
        <f t="shared" si="0"/>
        <v>106</v>
      </c>
      <c r="G16" s="15">
        <v>3.19</v>
      </c>
      <c r="H16" s="15">
        <f t="shared" si="1"/>
        <v>338.14</v>
      </c>
      <c r="I16" s="15"/>
    </row>
    <row r="17" spans="1:9" ht="19.5" customHeight="1">
      <c r="A17" s="55">
        <v>8</v>
      </c>
      <c r="B17" s="77" t="s">
        <v>178</v>
      </c>
      <c r="C17" s="1" t="s">
        <v>74</v>
      </c>
      <c r="D17" s="15">
        <v>4412</v>
      </c>
      <c r="E17" s="15">
        <v>4466</v>
      </c>
      <c r="F17" s="15">
        <f t="shared" si="0"/>
        <v>54</v>
      </c>
      <c r="G17" s="15">
        <v>3.19</v>
      </c>
      <c r="H17" s="15">
        <f>F17*G18</f>
        <v>172.26</v>
      </c>
      <c r="I17" s="15" t="s">
        <v>116</v>
      </c>
    </row>
    <row r="18" spans="1:9" ht="19.5" customHeight="1">
      <c r="A18" s="57"/>
      <c r="B18" s="57"/>
      <c r="C18" s="1" t="s">
        <v>75</v>
      </c>
      <c r="D18" s="15">
        <v>249</v>
      </c>
      <c r="E18" s="15">
        <v>249</v>
      </c>
      <c r="F18" s="15">
        <f t="shared" si="0"/>
        <v>0</v>
      </c>
      <c r="G18" s="15">
        <v>3.19</v>
      </c>
      <c r="H18" s="15">
        <f>F18*G19</f>
        <v>0</v>
      </c>
      <c r="I18" s="15"/>
    </row>
    <row r="19" spans="1:9" ht="19.5" customHeight="1">
      <c r="A19" s="55">
        <v>9</v>
      </c>
      <c r="B19" s="55" t="s">
        <v>117</v>
      </c>
      <c r="C19" s="1" t="s">
        <v>74</v>
      </c>
      <c r="D19" s="15">
        <v>6431</v>
      </c>
      <c r="E19" s="15">
        <v>6553</v>
      </c>
      <c r="F19" s="15">
        <f t="shared" si="0"/>
        <v>122</v>
      </c>
      <c r="G19" s="15">
        <v>3.19</v>
      </c>
      <c r="H19" s="15">
        <f t="shared" si="1"/>
        <v>389.18</v>
      </c>
      <c r="I19" s="15" t="s">
        <v>118</v>
      </c>
    </row>
    <row r="20" spans="1:9" ht="19.5" customHeight="1">
      <c r="A20" s="57"/>
      <c r="B20" s="57"/>
      <c r="C20" s="1" t="s">
        <v>75</v>
      </c>
      <c r="D20" s="15">
        <v>1957</v>
      </c>
      <c r="E20" s="15">
        <v>2003</v>
      </c>
      <c r="F20" s="15">
        <f t="shared" si="0"/>
        <v>46</v>
      </c>
      <c r="G20" s="15">
        <v>3.19</v>
      </c>
      <c r="H20" s="15">
        <f t="shared" si="1"/>
        <v>146.74</v>
      </c>
      <c r="I20" s="15"/>
    </row>
    <row r="21" spans="1:9" ht="19.5" customHeight="1">
      <c r="A21" s="55">
        <v>10</v>
      </c>
      <c r="B21" s="55" t="s">
        <v>119</v>
      </c>
      <c r="C21" s="1" t="s">
        <v>74</v>
      </c>
      <c r="D21" s="15">
        <v>5484</v>
      </c>
      <c r="E21" s="15">
        <v>5536</v>
      </c>
      <c r="F21" s="15">
        <f t="shared" si="0"/>
        <v>52</v>
      </c>
      <c r="G21" s="15">
        <v>3.19</v>
      </c>
      <c r="H21" s="15">
        <f t="shared" si="1"/>
        <v>165.88</v>
      </c>
      <c r="I21" s="15" t="s">
        <v>120</v>
      </c>
    </row>
    <row r="22" spans="1:9" ht="19.5" customHeight="1">
      <c r="A22" s="57"/>
      <c r="B22" s="57"/>
      <c r="C22" s="1" t="s">
        <v>75</v>
      </c>
      <c r="D22" s="1">
        <v>179</v>
      </c>
      <c r="E22" s="1">
        <v>192</v>
      </c>
      <c r="F22" s="15">
        <f t="shared" si="0"/>
        <v>13</v>
      </c>
      <c r="G22" s="15">
        <v>3.19</v>
      </c>
      <c r="H22" s="15">
        <f t="shared" si="1"/>
        <v>41.47</v>
      </c>
      <c r="I22" s="2"/>
    </row>
    <row r="23" spans="1:9" ht="19.5" customHeight="1">
      <c r="A23" s="78">
        <v>11</v>
      </c>
      <c r="B23" s="76" t="s">
        <v>130</v>
      </c>
      <c r="C23" s="1" t="s">
        <v>74</v>
      </c>
      <c r="D23" s="1">
        <v>9134</v>
      </c>
      <c r="E23" s="1">
        <v>9425</v>
      </c>
      <c r="F23" s="15">
        <f t="shared" si="0"/>
        <v>291</v>
      </c>
      <c r="G23" s="15">
        <v>3.19</v>
      </c>
      <c r="H23" s="15">
        <f t="shared" si="1"/>
        <v>928.29</v>
      </c>
      <c r="I23" s="2"/>
    </row>
    <row r="24" spans="1:9" ht="19.5" customHeight="1">
      <c r="A24" s="79"/>
      <c r="B24" s="76"/>
      <c r="C24" s="1" t="s">
        <v>75</v>
      </c>
      <c r="D24" s="1">
        <v>10959</v>
      </c>
      <c r="E24" s="1">
        <v>11365</v>
      </c>
      <c r="F24" s="15">
        <f t="shared" si="0"/>
        <v>406</v>
      </c>
      <c r="G24" s="15">
        <v>3.19</v>
      </c>
      <c r="H24" s="15">
        <f t="shared" si="1"/>
        <v>1295.1399999999999</v>
      </c>
      <c r="I24" s="2"/>
    </row>
    <row r="25" spans="1:9" ht="19.5" customHeight="1">
      <c r="A25" s="55">
        <v>12</v>
      </c>
      <c r="B25" s="76" t="s">
        <v>131</v>
      </c>
      <c r="C25" s="1" t="s">
        <v>74</v>
      </c>
      <c r="D25" s="1">
        <v>5382</v>
      </c>
      <c r="E25" s="1">
        <v>5470</v>
      </c>
      <c r="F25" s="15">
        <f t="shared" si="0"/>
        <v>88</v>
      </c>
      <c r="G25" s="15">
        <v>3.19</v>
      </c>
      <c r="H25" s="15">
        <f t="shared" si="1"/>
        <v>280.71999999999997</v>
      </c>
      <c r="I25" s="2"/>
    </row>
    <row r="26" spans="1:9" ht="19.5" customHeight="1">
      <c r="A26" s="57"/>
      <c r="B26" s="76"/>
      <c r="C26" s="1" t="s">
        <v>75</v>
      </c>
      <c r="D26" s="1">
        <v>5154</v>
      </c>
      <c r="E26" s="1">
        <v>5274</v>
      </c>
      <c r="F26" s="15">
        <f t="shared" si="0"/>
        <v>120</v>
      </c>
      <c r="G26" s="15">
        <v>3.19</v>
      </c>
      <c r="H26" s="15">
        <f t="shared" si="1"/>
        <v>382.8</v>
      </c>
      <c r="I26" s="2"/>
    </row>
    <row r="27" spans="1:9" ht="19.5" customHeight="1">
      <c r="A27" s="55">
        <v>13</v>
      </c>
      <c r="B27" s="78" t="s">
        <v>132</v>
      </c>
      <c r="C27" s="1" t="s">
        <v>74</v>
      </c>
      <c r="D27" s="1">
        <v>11569</v>
      </c>
      <c r="E27" s="1">
        <v>12102</v>
      </c>
      <c r="F27" s="15">
        <f t="shared" si="0"/>
        <v>533</v>
      </c>
      <c r="G27" s="15">
        <v>3.19</v>
      </c>
      <c r="H27" s="15">
        <f t="shared" si="1"/>
        <v>1700.27</v>
      </c>
      <c r="I27" s="2"/>
    </row>
    <row r="28" spans="1:9" ht="19.5" customHeight="1">
      <c r="A28" s="56"/>
      <c r="B28" s="79"/>
      <c r="C28" s="1" t="s">
        <v>75</v>
      </c>
      <c r="D28" s="1">
        <v>1052</v>
      </c>
      <c r="E28" s="1">
        <v>1341</v>
      </c>
      <c r="F28" s="15">
        <f t="shared" si="0"/>
        <v>289</v>
      </c>
      <c r="G28" s="15">
        <v>3.19</v>
      </c>
      <c r="H28" s="20">
        <f t="shared" si="1"/>
        <v>921.91</v>
      </c>
      <c r="I28" s="2"/>
    </row>
    <row r="29" spans="1:9" ht="19.5" customHeight="1">
      <c r="A29" s="56"/>
      <c r="B29" s="79"/>
      <c r="C29" s="1" t="s">
        <v>76</v>
      </c>
      <c r="D29" s="1">
        <v>875</v>
      </c>
      <c r="E29" s="1">
        <v>975</v>
      </c>
      <c r="F29" s="15">
        <f t="shared" si="0"/>
        <v>100</v>
      </c>
      <c r="G29" s="15">
        <v>3.19</v>
      </c>
      <c r="H29" s="20">
        <f t="shared" si="1"/>
        <v>319</v>
      </c>
      <c r="I29" s="2"/>
    </row>
    <row r="30" spans="1:9" ht="19.5" customHeight="1">
      <c r="A30" s="56"/>
      <c r="B30" s="79"/>
      <c r="C30" s="1" t="s">
        <v>77</v>
      </c>
      <c r="D30" s="1">
        <v>960</v>
      </c>
      <c r="E30" s="1">
        <v>1260</v>
      </c>
      <c r="F30" s="15">
        <f t="shared" si="0"/>
        <v>300</v>
      </c>
      <c r="G30" s="15">
        <v>3.19</v>
      </c>
      <c r="H30" s="20">
        <f t="shared" si="1"/>
        <v>957</v>
      </c>
      <c r="I30" s="2"/>
    </row>
    <row r="31" spans="1:9" ht="19.5" customHeight="1">
      <c r="A31" s="56"/>
      <c r="B31" s="79"/>
      <c r="C31" s="1" t="s">
        <v>78</v>
      </c>
      <c r="D31" s="1">
        <v>1650</v>
      </c>
      <c r="E31" s="1">
        <v>2166</v>
      </c>
      <c r="F31" s="15">
        <f t="shared" si="0"/>
        <v>516</v>
      </c>
      <c r="G31" s="15">
        <v>3.19</v>
      </c>
      <c r="H31" s="20">
        <f t="shared" si="1"/>
        <v>1646.04</v>
      </c>
      <c r="I31" s="2"/>
    </row>
    <row r="32" spans="1:9" ht="19.5" customHeight="1">
      <c r="A32" s="57"/>
      <c r="B32" s="57"/>
      <c r="C32" s="44" t="s">
        <v>176</v>
      </c>
      <c r="D32" s="1">
        <v>2284</v>
      </c>
      <c r="E32" s="1">
        <v>2738</v>
      </c>
      <c r="F32" s="15">
        <f t="shared" si="0"/>
        <v>454</v>
      </c>
      <c r="G32" s="15">
        <v>3.19</v>
      </c>
      <c r="H32" s="20">
        <f t="shared" si="1"/>
        <v>1448.26</v>
      </c>
      <c r="I32" s="2"/>
    </row>
    <row r="33" spans="1:9" ht="19.5" customHeight="1">
      <c r="A33" s="1">
        <v>13</v>
      </c>
      <c r="B33" s="2" t="s">
        <v>67</v>
      </c>
      <c r="C33" s="2"/>
      <c r="D33" s="15"/>
      <c r="E33" s="15"/>
      <c r="F33" s="15">
        <f>SUM(F5:F32)</f>
        <v>3859</v>
      </c>
      <c r="G33" s="15"/>
      <c r="H33" s="15">
        <f>SUM(H5:H32)</f>
        <v>12310.210000000001</v>
      </c>
      <c r="I33" s="15"/>
    </row>
    <row r="34" ht="14.25">
      <c r="B34" t="s">
        <v>133</v>
      </c>
    </row>
    <row r="35" spans="2:3" ht="14.25">
      <c r="B35" s="5"/>
      <c r="C35" s="5"/>
    </row>
  </sheetData>
  <sheetProtection/>
  <mergeCells count="31">
    <mergeCell ref="B19:B20"/>
    <mergeCell ref="G3:G4"/>
    <mergeCell ref="B15:B16"/>
    <mergeCell ref="B23:B24"/>
    <mergeCell ref="B6:B7"/>
    <mergeCell ref="B27:B32"/>
    <mergeCell ref="A27:A32"/>
    <mergeCell ref="B21:B22"/>
    <mergeCell ref="A8:A9"/>
    <mergeCell ref="A10:A11"/>
    <mergeCell ref="A19:A20"/>
    <mergeCell ref="A13:A14"/>
    <mergeCell ref="B10:B11"/>
    <mergeCell ref="A17:A18"/>
    <mergeCell ref="A23:A24"/>
    <mergeCell ref="A1:I1"/>
    <mergeCell ref="A2:I2"/>
    <mergeCell ref="D3:E3"/>
    <mergeCell ref="A3:A4"/>
    <mergeCell ref="A6:A7"/>
    <mergeCell ref="B8:B9"/>
    <mergeCell ref="B13:B14"/>
    <mergeCell ref="B3:B4"/>
    <mergeCell ref="I3:I4"/>
    <mergeCell ref="B25:B26"/>
    <mergeCell ref="F3:F4"/>
    <mergeCell ref="A25:A26"/>
    <mergeCell ref="H3:H4"/>
    <mergeCell ref="B17:B18"/>
    <mergeCell ref="A21:A22"/>
    <mergeCell ref="A15:A16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46" t="s">
        <v>186</v>
      </c>
      <c r="B1" s="46"/>
      <c r="C1" s="46"/>
      <c r="D1" s="46"/>
      <c r="E1" s="46"/>
      <c r="F1" s="46"/>
      <c r="G1" s="46"/>
      <c r="H1" s="46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135</v>
      </c>
      <c r="C3" s="1">
        <v>72233</v>
      </c>
      <c r="D3" s="1">
        <v>73345</v>
      </c>
      <c r="E3" s="1">
        <f aca="true" t="shared" si="0" ref="E3:E19">D3-C3</f>
        <v>1112</v>
      </c>
      <c r="F3" s="7">
        <v>1</v>
      </c>
      <c r="G3" s="7">
        <f aca="true" t="shared" si="1" ref="G3:G19">E3*F3</f>
        <v>1112</v>
      </c>
      <c r="H3" s="1"/>
    </row>
    <row r="4" spans="1:8" ht="30" customHeight="1">
      <c r="A4" s="1">
        <v>2</v>
      </c>
      <c r="B4" s="1" t="s">
        <v>136</v>
      </c>
      <c r="C4" s="1">
        <v>49099</v>
      </c>
      <c r="D4" s="1">
        <v>51196</v>
      </c>
      <c r="E4" s="1">
        <f t="shared" si="0"/>
        <v>2097</v>
      </c>
      <c r="F4" s="7">
        <v>1</v>
      </c>
      <c r="G4" s="7">
        <f t="shared" si="1"/>
        <v>2097</v>
      </c>
      <c r="H4" s="1"/>
    </row>
    <row r="5" spans="1:8" ht="30" customHeight="1">
      <c r="A5" s="1">
        <v>3</v>
      </c>
      <c r="B5" s="1" t="s">
        <v>137</v>
      </c>
      <c r="C5" s="1">
        <v>64955</v>
      </c>
      <c r="D5" s="1">
        <v>66590</v>
      </c>
      <c r="E5" s="1">
        <f t="shared" si="0"/>
        <v>1635</v>
      </c>
      <c r="F5" s="7">
        <v>1</v>
      </c>
      <c r="G5" s="7">
        <f t="shared" si="1"/>
        <v>1635</v>
      </c>
      <c r="H5" s="1"/>
    </row>
    <row r="6" spans="1:8" ht="30" customHeight="1">
      <c r="A6" s="1">
        <v>4</v>
      </c>
      <c r="B6" s="1" t="s">
        <v>138</v>
      </c>
      <c r="C6" s="1">
        <v>16384</v>
      </c>
      <c r="D6" s="1">
        <v>17014</v>
      </c>
      <c r="E6" s="1">
        <f t="shared" si="0"/>
        <v>630</v>
      </c>
      <c r="F6" s="7">
        <v>1</v>
      </c>
      <c r="G6" s="7">
        <f t="shared" si="1"/>
        <v>630</v>
      </c>
      <c r="H6" s="1"/>
    </row>
    <row r="7" spans="1:8" ht="30" customHeight="1">
      <c r="A7" s="1">
        <v>5</v>
      </c>
      <c r="B7" s="1" t="s">
        <v>179</v>
      </c>
      <c r="C7" s="1">
        <v>77216</v>
      </c>
      <c r="D7" s="1">
        <v>77216</v>
      </c>
      <c r="E7" s="1">
        <f t="shared" si="0"/>
        <v>0</v>
      </c>
      <c r="F7" s="7">
        <v>1</v>
      </c>
      <c r="G7" s="7">
        <f t="shared" si="1"/>
        <v>0</v>
      </c>
      <c r="H7" s="1"/>
    </row>
    <row r="8" spans="1:8" ht="30" customHeight="1">
      <c r="A8" s="1">
        <v>6</v>
      </c>
      <c r="B8" s="8" t="s">
        <v>139</v>
      </c>
      <c r="C8" s="1">
        <v>37171</v>
      </c>
      <c r="D8" s="1">
        <v>37826</v>
      </c>
      <c r="E8" s="1">
        <f t="shared" si="0"/>
        <v>655</v>
      </c>
      <c r="F8" s="7">
        <v>1</v>
      </c>
      <c r="G8" s="7">
        <f t="shared" si="1"/>
        <v>655</v>
      </c>
      <c r="H8" s="1"/>
    </row>
    <row r="9" spans="1:8" ht="30" customHeight="1">
      <c r="A9" s="1">
        <v>7</v>
      </c>
      <c r="B9" s="8" t="s">
        <v>140</v>
      </c>
      <c r="C9" s="1">
        <v>29616</v>
      </c>
      <c r="D9" s="1">
        <v>30412</v>
      </c>
      <c r="E9" s="1">
        <f t="shared" si="0"/>
        <v>796</v>
      </c>
      <c r="F9" s="7">
        <v>1</v>
      </c>
      <c r="G9" s="7">
        <f t="shared" si="1"/>
        <v>796</v>
      </c>
      <c r="H9" s="1"/>
    </row>
    <row r="10" spans="1:8" ht="30" customHeight="1">
      <c r="A10" s="1">
        <v>8</v>
      </c>
      <c r="B10" s="9" t="s">
        <v>141</v>
      </c>
      <c r="C10" s="1">
        <v>9748</v>
      </c>
      <c r="D10" s="1">
        <v>10534</v>
      </c>
      <c r="E10" s="1">
        <f t="shared" si="0"/>
        <v>786</v>
      </c>
      <c r="F10" s="7">
        <v>1</v>
      </c>
      <c r="G10" s="7">
        <f t="shared" si="1"/>
        <v>786</v>
      </c>
      <c r="H10" s="1"/>
    </row>
    <row r="11" spans="1:8" ht="30" customHeight="1">
      <c r="A11" s="1">
        <v>9</v>
      </c>
      <c r="B11" s="9" t="s">
        <v>142</v>
      </c>
      <c r="C11" s="1">
        <v>9953</v>
      </c>
      <c r="D11" s="1">
        <v>10422</v>
      </c>
      <c r="E11" s="1">
        <f t="shared" si="0"/>
        <v>469</v>
      </c>
      <c r="F11" s="7">
        <v>1</v>
      </c>
      <c r="G11" s="7">
        <f t="shared" si="1"/>
        <v>469</v>
      </c>
      <c r="H11" s="1"/>
    </row>
    <row r="12" spans="1:8" ht="30" customHeight="1">
      <c r="A12" s="1">
        <v>10</v>
      </c>
      <c r="B12" s="9" t="s">
        <v>143</v>
      </c>
      <c r="C12" s="1">
        <v>7379</v>
      </c>
      <c r="D12" s="1">
        <v>7651</v>
      </c>
      <c r="E12" s="1">
        <f t="shared" si="0"/>
        <v>272</v>
      </c>
      <c r="F12" s="7">
        <v>1</v>
      </c>
      <c r="G12" s="7">
        <f t="shared" si="1"/>
        <v>272</v>
      </c>
      <c r="H12" s="1"/>
    </row>
    <row r="13" spans="1:8" ht="30" customHeight="1">
      <c r="A13" s="1">
        <v>11</v>
      </c>
      <c r="B13" s="9" t="s">
        <v>144</v>
      </c>
      <c r="C13" s="1">
        <v>15594</v>
      </c>
      <c r="D13" s="1">
        <v>16176</v>
      </c>
      <c r="E13" s="1">
        <f t="shared" si="0"/>
        <v>582</v>
      </c>
      <c r="F13" s="7">
        <v>1</v>
      </c>
      <c r="G13" s="7">
        <f t="shared" si="1"/>
        <v>582</v>
      </c>
      <c r="H13" s="1"/>
    </row>
    <row r="14" spans="1:8" ht="30" customHeight="1">
      <c r="A14" s="1">
        <v>12</v>
      </c>
      <c r="B14" s="1" t="s">
        <v>145</v>
      </c>
      <c r="C14" s="1">
        <v>4574</v>
      </c>
      <c r="D14" s="1">
        <v>4574</v>
      </c>
      <c r="E14" s="1">
        <f>(D14-C14)*100</f>
        <v>0</v>
      </c>
      <c r="F14" s="7">
        <v>0.54</v>
      </c>
      <c r="G14" s="7">
        <f t="shared" si="1"/>
        <v>0</v>
      </c>
      <c r="H14" s="1" t="s">
        <v>146</v>
      </c>
    </row>
    <row r="15" spans="1:8" ht="30" customHeight="1">
      <c r="A15" s="1">
        <v>13</v>
      </c>
      <c r="B15" s="3" t="s">
        <v>147</v>
      </c>
      <c r="C15" s="1">
        <v>54708</v>
      </c>
      <c r="D15" s="1">
        <v>57160</v>
      </c>
      <c r="E15" s="1">
        <f t="shared" si="0"/>
        <v>2452</v>
      </c>
      <c r="F15" s="7">
        <v>1</v>
      </c>
      <c r="G15" s="7">
        <f t="shared" si="1"/>
        <v>2452</v>
      </c>
      <c r="H15" s="1"/>
    </row>
    <row r="16" spans="1:8" ht="30" customHeight="1">
      <c r="A16" s="1">
        <v>14</v>
      </c>
      <c r="B16" s="10" t="s">
        <v>148</v>
      </c>
      <c r="C16" s="1">
        <v>2287</v>
      </c>
      <c r="D16" s="1">
        <v>2287</v>
      </c>
      <c r="E16" s="1">
        <f t="shared" si="0"/>
        <v>0</v>
      </c>
      <c r="F16" s="7">
        <v>1</v>
      </c>
      <c r="G16" s="7">
        <f t="shared" si="1"/>
        <v>0</v>
      </c>
      <c r="H16" s="1"/>
    </row>
    <row r="17" spans="1:8" ht="30" customHeight="1">
      <c r="A17" s="1">
        <v>15</v>
      </c>
      <c r="B17" s="10" t="s">
        <v>149</v>
      </c>
      <c r="C17" s="1">
        <v>1049</v>
      </c>
      <c r="D17" s="1">
        <v>1049</v>
      </c>
      <c r="E17" s="1">
        <f t="shared" si="0"/>
        <v>0</v>
      </c>
      <c r="F17" s="7">
        <v>1</v>
      </c>
      <c r="G17" s="7">
        <f t="shared" si="1"/>
        <v>0</v>
      </c>
      <c r="H17" s="1"/>
    </row>
    <row r="18" spans="1:8" ht="30" customHeight="1">
      <c r="A18" s="1">
        <v>16</v>
      </c>
      <c r="B18" s="10" t="s">
        <v>150</v>
      </c>
      <c r="C18" s="1">
        <v>758</v>
      </c>
      <c r="D18" s="1">
        <v>758</v>
      </c>
      <c r="E18" s="1">
        <f t="shared" si="0"/>
        <v>0</v>
      </c>
      <c r="F18" s="7">
        <v>1</v>
      </c>
      <c r="G18" s="7">
        <f t="shared" si="1"/>
        <v>0</v>
      </c>
      <c r="H18" s="1"/>
    </row>
    <row r="19" spans="1:8" ht="30" customHeight="1">
      <c r="A19" s="1">
        <v>17</v>
      </c>
      <c r="B19" s="10" t="s">
        <v>151</v>
      </c>
      <c r="C19" s="1">
        <v>519</v>
      </c>
      <c r="D19" s="1">
        <v>519</v>
      </c>
      <c r="E19" s="1">
        <f t="shared" si="0"/>
        <v>0</v>
      </c>
      <c r="F19" s="7">
        <v>1</v>
      </c>
      <c r="G19" s="7">
        <f t="shared" si="1"/>
        <v>0</v>
      </c>
      <c r="H19" s="1"/>
    </row>
    <row r="20" spans="1:8" ht="30" customHeight="1">
      <c r="A20" s="1">
        <v>18</v>
      </c>
      <c r="B20" s="1" t="s">
        <v>152</v>
      </c>
      <c r="C20" s="1"/>
      <c r="D20" s="1"/>
      <c r="E20" s="1">
        <f>SUM(E3:E19)</f>
        <v>11486</v>
      </c>
      <c r="F20" s="1"/>
      <c r="G20" s="7">
        <f>SUM(G3:G19)</f>
        <v>11486</v>
      </c>
      <c r="H20" s="1"/>
    </row>
    <row r="22" ht="14.25">
      <c r="A22" t="s">
        <v>153</v>
      </c>
    </row>
    <row r="23" spans="2:7" ht="14.25">
      <c r="B23" t="s">
        <v>70</v>
      </c>
      <c r="G23" t="s">
        <v>71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6" t="s">
        <v>187</v>
      </c>
      <c r="B1" s="46"/>
      <c r="C1" s="46"/>
      <c r="D1" s="46"/>
      <c r="E1" s="46"/>
      <c r="F1" s="46"/>
      <c r="G1" s="46"/>
      <c r="H1" s="46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154</v>
      </c>
      <c r="C3" s="1">
        <v>44557</v>
      </c>
      <c r="D3" s="1">
        <v>44557</v>
      </c>
      <c r="E3" s="1">
        <f aca="true" t="shared" si="0" ref="E3:E16">D3-C3</f>
        <v>0</v>
      </c>
      <c r="F3" s="1">
        <v>0.54</v>
      </c>
      <c r="G3" s="1">
        <f aca="true" t="shared" si="1" ref="G3:G19">E3*F3</f>
        <v>0</v>
      </c>
      <c r="H3" s="1"/>
    </row>
    <row r="4" spans="1:8" ht="30" customHeight="1">
      <c r="A4" s="1">
        <v>2</v>
      </c>
      <c r="B4" s="1" t="s">
        <v>155</v>
      </c>
      <c r="C4" s="1">
        <v>33464</v>
      </c>
      <c r="D4" s="1">
        <v>33464</v>
      </c>
      <c r="E4" s="1">
        <f t="shared" si="0"/>
        <v>0</v>
      </c>
      <c r="F4" s="1">
        <v>0.54</v>
      </c>
      <c r="G4" s="1">
        <f t="shared" si="1"/>
        <v>0</v>
      </c>
      <c r="H4" s="1"/>
    </row>
    <row r="5" spans="1:8" ht="30" customHeight="1">
      <c r="A5" s="1">
        <v>3</v>
      </c>
      <c r="B5" s="1" t="s">
        <v>156</v>
      </c>
      <c r="C5" s="1">
        <v>62071</v>
      </c>
      <c r="D5" s="1">
        <v>62071</v>
      </c>
      <c r="E5" s="1">
        <f t="shared" si="0"/>
        <v>0</v>
      </c>
      <c r="F5" s="1">
        <v>0.54</v>
      </c>
      <c r="G5" s="1">
        <f t="shared" si="1"/>
        <v>0</v>
      </c>
      <c r="H5" s="1"/>
    </row>
    <row r="6" spans="1:8" ht="30" customHeight="1">
      <c r="A6" s="1">
        <v>4</v>
      </c>
      <c r="B6" s="1" t="s">
        <v>157</v>
      </c>
      <c r="C6" s="1">
        <v>100320</v>
      </c>
      <c r="D6" s="1">
        <v>100320</v>
      </c>
      <c r="E6" s="1">
        <f t="shared" si="0"/>
        <v>0</v>
      </c>
      <c r="F6" s="1">
        <v>0.54</v>
      </c>
      <c r="G6" s="1">
        <f t="shared" si="1"/>
        <v>0</v>
      </c>
      <c r="H6" s="1"/>
    </row>
    <row r="7" spans="1:8" ht="30" customHeight="1">
      <c r="A7" s="1">
        <v>5</v>
      </c>
      <c r="B7" s="1" t="s">
        <v>158</v>
      </c>
      <c r="C7" s="1">
        <v>65303</v>
      </c>
      <c r="D7" s="1">
        <v>65303</v>
      </c>
      <c r="E7" s="1">
        <f t="shared" si="0"/>
        <v>0</v>
      </c>
      <c r="F7" s="1">
        <v>0.54</v>
      </c>
      <c r="G7" s="1">
        <f t="shared" si="1"/>
        <v>0</v>
      </c>
      <c r="H7" s="1"/>
    </row>
    <row r="8" spans="1:8" ht="30" customHeight="1">
      <c r="A8" s="1">
        <v>6</v>
      </c>
      <c r="B8" s="1" t="s">
        <v>159</v>
      </c>
      <c r="C8" s="1">
        <v>45822</v>
      </c>
      <c r="D8" s="1">
        <v>45822</v>
      </c>
      <c r="E8" s="1">
        <f t="shared" si="0"/>
        <v>0</v>
      </c>
      <c r="F8" s="1">
        <v>0.54</v>
      </c>
      <c r="G8" s="1">
        <f t="shared" si="1"/>
        <v>0</v>
      </c>
      <c r="H8" s="1"/>
    </row>
    <row r="9" spans="1:8" ht="30" customHeight="1">
      <c r="A9" s="1">
        <v>7</v>
      </c>
      <c r="B9" s="1" t="s">
        <v>160</v>
      </c>
      <c r="C9" s="1">
        <v>93038</v>
      </c>
      <c r="D9" s="1">
        <v>95207</v>
      </c>
      <c r="E9" s="1">
        <f t="shared" si="0"/>
        <v>2169</v>
      </c>
      <c r="F9" s="1">
        <v>0.54</v>
      </c>
      <c r="G9" s="1">
        <f t="shared" si="1"/>
        <v>1171.26</v>
      </c>
      <c r="H9" s="1"/>
    </row>
    <row r="10" spans="1:8" ht="30" customHeight="1">
      <c r="A10" s="1">
        <v>8</v>
      </c>
      <c r="B10" s="1" t="s">
        <v>161</v>
      </c>
      <c r="C10" s="1">
        <v>76813</v>
      </c>
      <c r="D10" s="1">
        <v>76813</v>
      </c>
      <c r="E10" s="1">
        <f t="shared" si="0"/>
        <v>0</v>
      </c>
      <c r="F10" s="1">
        <v>0.54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162</v>
      </c>
      <c r="C11" s="1">
        <v>131160</v>
      </c>
      <c r="D11" s="1">
        <v>131160</v>
      </c>
      <c r="E11" s="1">
        <f t="shared" si="0"/>
        <v>0</v>
      </c>
      <c r="F11" s="1">
        <v>0.54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163</v>
      </c>
      <c r="C12" s="1">
        <v>206562</v>
      </c>
      <c r="D12" s="1">
        <v>212328</v>
      </c>
      <c r="E12" s="1">
        <f t="shared" si="0"/>
        <v>5766</v>
      </c>
      <c r="F12" s="1">
        <v>0.54</v>
      </c>
      <c r="G12" s="1">
        <f t="shared" si="1"/>
        <v>3113.6400000000003</v>
      </c>
      <c r="H12" s="1"/>
    </row>
    <row r="13" spans="1:8" ht="30" customHeight="1">
      <c r="A13" s="1">
        <v>11</v>
      </c>
      <c r="B13" s="1" t="s">
        <v>164</v>
      </c>
      <c r="C13" s="1">
        <v>51569</v>
      </c>
      <c r="D13" s="1">
        <v>54554</v>
      </c>
      <c r="E13" s="1">
        <f t="shared" si="0"/>
        <v>2985</v>
      </c>
      <c r="F13" s="1">
        <v>0.54</v>
      </c>
      <c r="G13" s="1">
        <f t="shared" si="1"/>
        <v>1611.9</v>
      </c>
      <c r="H13" s="1"/>
    </row>
    <row r="14" spans="1:8" ht="30" customHeight="1">
      <c r="A14" s="1">
        <v>12</v>
      </c>
      <c r="B14" s="1" t="s">
        <v>165</v>
      </c>
      <c r="C14" s="1">
        <v>185922</v>
      </c>
      <c r="D14" s="1">
        <v>189395</v>
      </c>
      <c r="E14" s="1">
        <f t="shared" si="0"/>
        <v>3473</v>
      </c>
      <c r="F14" s="1">
        <v>0.54</v>
      </c>
      <c r="G14" s="1">
        <f t="shared" si="1"/>
        <v>1875.42</v>
      </c>
      <c r="H14" s="1"/>
    </row>
    <row r="15" spans="1:8" ht="30" customHeight="1">
      <c r="A15" s="1">
        <v>13</v>
      </c>
      <c r="B15" s="1" t="s">
        <v>166</v>
      </c>
      <c r="C15" s="1">
        <v>84407</v>
      </c>
      <c r="D15" s="1">
        <v>86880</v>
      </c>
      <c r="E15" s="1">
        <f t="shared" si="0"/>
        <v>2473</v>
      </c>
      <c r="F15" s="1">
        <v>0.54</v>
      </c>
      <c r="G15" s="1">
        <f t="shared" si="1"/>
        <v>1335.42</v>
      </c>
      <c r="H15" s="1"/>
    </row>
    <row r="16" spans="1:8" ht="30" customHeight="1">
      <c r="A16" s="1">
        <v>14</v>
      </c>
      <c r="B16" s="1" t="s">
        <v>167</v>
      </c>
      <c r="C16" s="1">
        <v>83464</v>
      </c>
      <c r="D16" s="1">
        <v>84886</v>
      </c>
      <c r="E16" s="1">
        <f t="shared" si="0"/>
        <v>1422</v>
      </c>
      <c r="F16" s="1">
        <v>0.54</v>
      </c>
      <c r="G16" s="1">
        <f t="shared" si="1"/>
        <v>767.88</v>
      </c>
      <c r="H16" s="1"/>
    </row>
    <row r="17" spans="1:8" ht="30" customHeight="1">
      <c r="A17" s="3">
        <v>15</v>
      </c>
      <c r="B17" s="3" t="s">
        <v>168</v>
      </c>
      <c r="C17" s="3">
        <v>2600</v>
      </c>
      <c r="D17" s="3">
        <v>2681</v>
      </c>
      <c r="E17" s="1">
        <f>(D17-C17)*40</f>
        <v>3240</v>
      </c>
      <c r="F17" s="1">
        <v>0.54</v>
      </c>
      <c r="G17" s="1">
        <f t="shared" si="1"/>
        <v>1749.6000000000001</v>
      </c>
      <c r="H17" s="1" t="s">
        <v>169</v>
      </c>
    </row>
    <row r="18" spans="1:8" ht="30" customHeight="1">
      <c r="A18" s="3">
        <v>16</v>
      </c>
      <c r="B18" s="4" t="s">
        <v>170</v>
      </c>
      <c r="C18" s="3">
        <v>60698</v>
      </c>
      <c r="D18" s="3">
        <v>64690</v>
      </c>
      <c r="E18" s="1">
        <f>D18-C18</f>
        <v>3992</v>
      </c>
      <c r="F18" s="1">
        <v>0.54</v>
      </c>
      <c r="G18" s="1">
        <f t="shared" si="1"/>
        <v>2155.6800000000003</v>
      </c>
      <c r="H18" s="2"/>
    </row>
    <row r="19" spans="1:8" ht="30" customHeight="1">
      <c r="A19" s="3"/>
      <c r="B19" s="4" t="s">
        <v>171</v>
      </c>
      <c r="C19" s="3">
        <v>106673</v>
      </c>
      <c r="D19" s="3">
        <v>106673</v>
      </c>
      <c r="E19" s="1">
        <f>D19-C19-'商务租点电费'!E16</f>
        <v>0</v>
      </c>
      <c r="F19" s="1">
        <v>0.54</v>
      </c>
      <c r="G19" s="1">
        <f t="shared" si="1"/>
        <v>0</v>
      </c>
      <c r="H19" s="2"/>
    </row>
    <row r="20" spans="1:8" ht="30" customHeight="1">
      <c r="A20" s="3">
        <v>18</v>
      </c>
      <c r="B20" s="3" t="s">
        <v>152</v>
      </c>
      <c r="C20" s="3"/>
      <c r="D20" s="3"/>
      <c r="E20" s="1">
        <f>SUM(E3:E19)</f>
        <v>25520</v>
      </c>
      <c r="F20" s="1"/>
      <c r="G20" s="1">
        <f>SUM(G3:G19)</f>
        <v>13780.800000000001</v>
      </c>
      <c r="H20" s="2"/>
    </row>
    <row r="21" spans="1:8" ht="14.25">
      <c r="A21" s="80" t="s">
        <v>172</v>
      </c>
      <c r="B21" s="80"/>
      <c r="C21" s="80"/>
      <c r="D21" s="80"/>
      <c r="E21" s="80"/>
      <c r="F21" s="80"/>
      <c r="G21" s="80"/>
      <c r="H21" s="80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2">
    <mergeCell ref="A1:H1"/>
    <mergeCell ref="A21:H21"/>
  </mergeCells>
  <printOptions horizontalCentered="1"/>
  <pageMargins left="0.75" right="0.75" top="1.37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E13" sqref="E13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6" t="s">
        <v>187</v>
      </c>
      <c r="B1" s="46"/>
      <c r="C1" s="46"/>
      <c r="D1" s="46"/>
      <c r="E1" s="46"/>
      <c r="F1" s="46"/>
      <c r="G1" s="46"/>
      <c r="H1" s="46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73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154</v>
      </c>
      <c r="C3" s="1">
        <v>354</v>
      </c>
      <c r="D3" s="1">
        <v>354</v>
      </c>
      <c r="E3" s="1">
        <f aca="true" t="shared" si="0" ref="E3:E19">D3-C3</f>
        <v>0</v>
      </c>
      <c r="F3" s="1">
        <v>3.19</v>
      </c>
      <c r="G3" s="1">
        <f aca="true" t="shared" si="1" ref="G3:G19">E3*F3</f>
        <v>0</v>
      </c>
      <c r="H3" s="1"/>
    </row>
    <row r="4" spans="1:8" ht="30" customHeight="1">
      <c r="A4" s="1">
        <v>2</v>
      </c>
      <c r="B4" s="1" t="s">
        <v>155</v>
      </c>
      <c r="C4" s="1">
        <v>390</v>
      </c>
      <c r="D4" s="1">
        <v>390</v>
      </c>
      <c r="E4" s="1">
        <f t="shared" si="0"/>
        <v>0</v>
      </c>
      <c r="F4" s="1">
        <v>3.19</v>
      </c>
      <c r="G4" s="1">
        <f t="shared" si="1"/>
        <v>0</v>
      </c>
      <c r="H4" s="1"/>
    </row>
    <row r="5" spans="1:8" ht="30" customHeight="1">
      <c r="A5" s="1">
        <v>3</v>
      </c>
      <c r="B5" s="1" t="s">
        <v>156</v>
      </c>
      <c r="C5" s="1">
        <v>265</v>
      </c>
      <c r="D5" s="1">
        <v>265</v>
      </c>
      <c r="E5" s="1">
        <f t="shared" si="0"/>
        <v>0</v>
      </c>
      <c r="F5" s="1">
        <v>3.19</v>
      </c>
      <c r="G5" s="1">
        <f t="shared" si="1"/>
        <v>0</v>
      </c>
      <c r="H5" s="1"/>
    </row>
    <row r="6" spans="1:8" ht="30" customHeight="1">
      <c r="A6" s="1">
        <v>4</v>
      </c>
      <c r="B6" s="1" t="s">
        <v>157</v>
      </c>
      <c r="C6" s="1">
        <v>1585</v>
      </c>
      <c r="D6" s="1">
        <v>1585</v>
      </c>
      <c r="E6" s="1">
        <f t="shared" si="0"/>
        <v>0</v>
      </c>
      <c r="F6" s="1">
        <v>3.19</v>
      </c>
      <c r="G6" s="1">
        <f t="shared" si="1"/>
        <v>0</v>
      </c>
      <c r="H6" s="1"/>
    </row>
    <row r="7" spans="1:8" ht="30" customHeight="1">
      <c r="A7" s="1">
        <v>5</v>
      </c>
      <c r="B7" s="1" t="s">
        <v>158</v>
      </c>
      <c r="C7" s="1">
        <v>1840</v>
      </c>
      <c r="D7" s="1">
        <v>1840</v>
      </c>
      <c r="E7" s="1">
        <f t="shared" si="0"/>
        <v>0</v>
      </c>
      <c r="F7" s="1">
        <v>3.19</v>
      </c>
      <c r="G7" s="1">
        <f t="shared" si="1"/>
        <v>0</v>
      </c>
      <c r="H7" s="1"/>
    </row>
    <row r="8" spans="1:8" ht="30" customHeight="1">
      <c r="A8" s="1">
        <v>6</v>
      </c>
      <c r="B8" s="1" t="s">
        <v>159</v>
      </c>
      <c r="C8" s="1">
        <v>1000</v>
      </c>
      <c r="D8" s="1">
        <v>1000</v>
      </c>
      <c r="E8" s="1">
        <f t="shared" si="0"/>
        <v>0</v>
      </c>
      <c r="F8" s="1">
        <v>3.19</v>
      </c>
      <c r="G8" s="1">
        <f t="shared" si="1"/>
        <v>0</v>
      </c>
      <c r="H8" s="1"/>
    </row>
    <row r="9" spans="1:8" ht="30" customHeight="1">
      <c r="A9" s="1">
        <v>7</v>
      </c>
      <c r="B9" s="1" t="s">
        <v>160</v>
      </c>
      <c r="C9" s="1">
        <v>1842</v>
      </c>
      <c r="D9" s="1">
        <v>1881</v>
      </c>
      <c r="E9" s="1">
        <f t="shared" si="0"/>
        <v>39</v>
      </c>
      <c r="F9" s="1">
        <v>3.19</v>
      </c>
      <c r="G9" s="1">
        <f t="shared" si="1"/>
        <v>124.41</v>
      </c>
      <c r="H9" s="1"/>
    </row>
    <row r="10" spans="1:8" ht="30" customHeight="1">
      <c r="A10" s="1">
        <v>8</v>
      </c>
      <c r="B10" s="1" t="s">
        <v>161</v>
      </c>
      <c r="C10" s="1">
        <v>1585</v>
      </c>
      <c r="D10" s="1">
        <v>1585</v>
      </c>
      <c r="E10" s="1">
        <f t="shared" si="0"/>
        <v>0</v>
      </c>
      <c r="F10" s="1">
        <v>3.19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162</v>
      </c>
      <c r="C11" s="1">
        <v>414</v>
      </c>
      <c r="D11" s="1">
        <v>414</v>
      </c>
      <c r="E11" s="1">
        <f t="shared" si="0"/>
        <v>0</v>
      </c>
      <c r="F11" s="1">
        <v>3.19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163</v>
      </c>
      <c r="C12" s="1">
        <v>3958</v>
      </c>
      <c r="D12" s="1">
        <v>4048</v>
      </c>
      <c r="E12" s="1">
        <f t="shared" si="0"/>
        <v>90</v>
      </c>
      <c r="F12" s="1">
        <v>3.19</v>
      </c>
      <c r="G12" s="1">
        <f t="shared" si="1"/>
        <v>287.1</v>
      </c>
      <c r="H12" s="1"/>
    </row>
    <row r="13" spans="1:8" ht="30" customHeight="1">
      <c r="A13" s="1">
        <v>11</v>
      </c>
      <c r="B13" s="1" t="s">
        <v>164</v>
      </c>
      <c r="C13" s="1">
        <v>1238</v>
      </c>
      <c r="D13" s="1">
        <v>1288</v>
      </c>
      <c r="E13" s="1">
        <f t="shared" si="0"/>
        <v>50</v>
      </c>
      <c r="F13" s="1">
        <v>3.19</v>
      </c>
      <c r="G13" s="1">
        <f t="shared" si="1"/>
        <v>159.5</v>
      </c>
      <c r="H13" s="1"/>
    </row>
    <row r="14" spans="1:8" ht="30" customHeight="1">
      <c r="A14" s="1">
        <v>12</v>
      </c>
      <c r="B14" s="1" t="s">
        <v>165</v>
      </c>
      <c r="C14" s="1">
        <v>1860</v>
      </c>
      <c r="D14" s="1">
        <v>1890</v>
      </c>
      <c r="E14" s="1">
        <f t="shared" si="0"/>
        <v>30</v>
      </c>
      <c r="F14" s="1">
        <v>3.19</v>
      </c>
      <c r="G14" s="1">
        <f t="shared" si="1"/>
        <v>95.7</v>
      </c>
      <c r="H14" s="1"/>
    </row>
    <row r="15" spans="1:8" ht="30" customHeight="1">
      <c r="A15" s="1">
        <v>13</v>
      </c>
      <c r="B15" s="1" t="s">
        <v>166</v>
      </c>
      <c r="C15" s="1">
        <v>978</v>
      </c>
      <c r="D15" s="1">
        <v>993</v>
      </c>
      <c r="E15" s="1">
        <f t="shared" si="0"/>
        <v>15</v>
      </c>
      <c r="F15" s="1">
        <v>3.19</v>
      </c>
      <c r="G15" s="1">
        <f t="shared" si="1"/>
        <v>47.85</v>
      </c>
      <c r="H15" s="1"/>
    </row>
    <row r="16" spans="1:8" ht="30" customHeight="1">
      <c r="A16" s="1">
        <v>14</v>
      </c>
      <c r="B16" s="1" t="s">
        <v>167</v>
      </c>
      <c r="C16" s="1">
        <v>1852</v>
      </c>
      <c r="D16" s="1">
        <v>1902</v>
      </c>
      <c r="E16" s="1">
        <f t="shared" si="0"/>
        <v>50</v>
      </c>
      <c r="F16" s="1">
        <v>3.19</v>
      </c>
      <c r="G16" s="1">
        <f t="shared" si="1"/>
        <v>159.5</v>
      </c>
      <c r="H16" s="1"/>
    </row>
    <row r="17" spans="1:8" ht="30" customHeight="1">
      <c r="A17" s="3">
        <v>15</v>
      </c>
      <c r="B17" s="3" t="s">
        <v>168</v>
      </c>
      <c r="C17" s="1">
        <v>1811</v>
      </c>
      <c r="D17" s="1">
        <v>1871</v>
      </c>
      <c r="E17" s="1">
        <f t="shared" si="0"/>
        <v>60</v>
      </c>
      <c r="F17" s="1">
        <v>3.19</v>
      </c>
      <c r="G17" s="1">
        <f t="shared" si="1"/>
        <v>191.4</v>
      </c>
      <c r="H17" s="1" t="s">
        <v>169</v>
      </c>
    </row>
    <row r="18" spans="1:8" ht="30" customHeight="1">
      <c r="A18" s="3">
        <v>16</v>
      </c>
      <c r="B18" s="4" t="s">
        <v>170</v>
      </c>
      <c r="C18" s="1">
        <v>1762</v>
      </c>
      <c r="D18" s="1">
        <v>1860</v>
      </c>
      <c r="E18" s="1">
        <f t="shared" si="0"/>
        <v>98</v>
      </c>
      <c r="F18" s="1">
        <v>3.19</v>
      </c>
      <c r="G18" s="1">
        <f t="shared" si="1"/>
        <v>312.62</v>
      </c>
      <c r="H18" s="2"/>
    </row>
    <row r="19" spans="1:8" ht="30" customHeight="1">
      <c r="A19" s="3"/>
      <c r="B19" s="4" t="s">
        <v>171</v>
      </c>
      <c r="C19" s="1">
        <v>462</v>
      </c>
      <c r="D19" s="1">
        <v>462</v>
      </c>
      <c r="E19" s="1">
        <f t="shared" si="0"/>
        <v>0</v>
      </c>
      <c r="F19" s="1">
        <v>3.19</v>
      </c>
      <c r="G19" s="1">
        <f t="shared" si="1"/>
        <v>0</v>
      </c>
      <c r="H19" s="2"/>
    </row>
    <row r="20" spans="1:8" ht="30" customHeight="1">
      <c r="A20" s="3">
        <v>17</v>
      </c>
      <c r="B20" s="3" t="s">
        <v>152</v>
      </c>
      <c r="C20" s="2"/>
      <c r="D20" s="2"/>
      <c r="E20" s="1">
        <f>SUM(E3:E19)</f>
        <v>432</v>
      </c>
      <c r="F20" s="2"/>
      <c r="G20" s="1">
        <f>SUM(G3:G19)</f>
        <v>1378.08</v>
      </c>
      <c r="H20" s="2"/>
    </row>
    <row r="21" spans="3:8" ht="14.25">
      <c r="C21" s="5"/>
      <c r="D21" s="5"/>
      <c r="E21" s="5"/>
      <c r="F21" s="5"/>
      <c r="G21" s="5"/>
      <c r="H21" s="5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45" t="s">
        <v>181</v>
      </c>
      <c r="B1" s="46"/>
      <c r="C1" s="46"/>
      <c r="D1" s="46"/>
      <c r="E1" s="46"/>
      <c r="F1" s="46"/>
      <c r="G1" s="46"/>
      <c r="H1" s="4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23</v>
      </c>
      <c r="C3" s="1">
        <v>1752</v>
      </c>
      <c r="D3" s="1">
        <v>1836</v>
      </c>
      <c r="E3" s="1">
        <f>(D3-C3)*240</f>
        <v>20160</v>
      </c>
      <c r="F3" s="1">
        <v>0.54</v>
      </c>
      <c r="G3" s="1">
        <f aca="true" t="shared" si="0" ref="G3:G8">E3*F3</f>
        <v>10886.400000000001</v>
      </c>
      <c r="H3" s="1" t="s">
        <v>24</v>
      </c>
    </row>
    <row r="4" spans="1:8" ht="30" customHeight="1">
      <c r="A4" s="1">
        <v>2</v>
      </c>
      <c r="B4" s="1" t="s">
        <v>25</v>
      </c>
      <c r="C4" s="1">
        <v>18264</v>
      </c>
      <c r="D4" s="1">
        <v>18876</v>
      </c>
      <c r="E4" s="1">
        <f>D4-C4</f>
        <v>612</v>
      </c>
      <c r="F4" s="1">
        <v>0.54</v>
      </c>
      <c r="G4" s="1">
        <f t="shared" si="0"/>
        <v>330.48</v>
      </c>
      <c r="H4" s="1"/>
    </row>
    <row r="5" spans="1:8" ht="30" customHeight="1">
      <c r="A5" s="1">
        <v>3</v>
      </c>
      <c r="B5" s="1" t="s">
        <v>26</v>
      </c>
      <c r="C5" s="1">
        <v>16226</v>
      </c>
      <c r="D5" s="1">
        <v>16754</v>
      </c>
      <c r="E5" s="1">
        <f>D5-C5</f>
        <v>528</v>
      </c>
      <c r="F5" s="1">
        <v>0.54</v>
      </c>
      <c r="G5" s="1">
        <f t="shared" si="0"/>
        <v>285.12</v>
      </c>
      <c r="H5" s="1"/>
    </row>
    <row r="6" spans="1:8" ht="30" customHeight="1">
      <c r="A6" s="1">
        <v>4</v>
      </c>
      <c r="B6" s="1" t="s">
        <v>27</v>
      </c>
      <c r="C6" s="1">
        <v>14369</v>
      </c>
      <c r="D6" s="1">
        <v>15279</v>
      </c>
      <c r="E6" s="1">
        <f>D6-C6</f>
        <v>910</v>
      </c>
      <c r="F6" s="1">
        <v>0.54</v>
      </c>
      <c r="G6" s="1">
        <f t="shared" si="0"/>
        <v>491.40000000000003</v>
      </c>
      <c r="H6" s="1"/>
    </row>
    <row r="7" spans="1:8" ht="30" customHeight="1">
      <c r="A7" s="1">
        <v>5</v>
      </c>
      <c r="B7" s="1" t="s">
        <v>28</v>
      </c>
      <c r="C7" s="1">
        <v>11701</v>
      </c>
      <c r="D7" s="1">
        <v>13197</v>
      </c>
      <c r="E7" s="1">
        <f>D7-C7</f>
        <v>1496</v>
      </c>
      <c r="F7" s="1">
        <v>0.54</v>
      </c>
      <c r="G7" s="1">
        <f t="shared" si="0"/>
        <v>807.84</v>
      </c>
      <c r="H7" s="1"/>
    </row>
    <row r="8" spans="1:8" ht="30" customHeight="1">
      <c r="A8" s="1">
        <v>6</v>
      </c>
      <c r="B8" s="1" t="s">
        <v>29</v>
      </c>
      <c r="C8" s="1">
        <v>9569</v>
      </c>
      <c r="D8" s="1">
        <v>9932</v>
      </c>
      <c r="E8" s="1">
        <f>D8-C8</f>
        <v>363</v>
      </c>
      <c r="F8" s="1">
        <v>0.54</v>
      </c>
      <c r="G8" s="1">
        <f t="shared" si="0"/>
        <v>196.02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24069</v>
      </c>
      <c r="F9" s="1"/>
      <c r="G9" s="1">
        <f>SUM(G3:G8)</f>
        <v>12997.260000000002</v>
      </c>
      <c r="H9" s="1"/>
    </row>
    <row r="10" spans="1:8" ht="30" customHeight="1">
      <c r="A10" s="1">
        <v>8</v>
      </c>
      <c r="B10" s="1" t="s">
        <v>30</v>
      </c>
      <c r="C10" s="1">
        <v>566737</v>
      </c>
      <c r="D10" s="1">
        <v>573649</v>
      </c>
      <c r="E10" s="1">
        <f>D10-C10</f>
        <v>6912</v>
      </c>
      <c r="F10" s="1">
        <v>3.19</v>
      </c>
      <c r="G10" s="1">
        <f>E10*F10</f>
        <v>22049.28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6912</v>
      </c>
      <c r="F11" s="1"/>
      <c r="G11" s="1">
        <f>G10</f>
        <v>22049.28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47"/>
      <c r="C13" s="48"/>
      <c r="D13" s="48"/>
      <c r="E13" s="48"/>
      <c r="F13" s="48"/>
      <c r="G13" s="48"/>
      <c r="H13" s="49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17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18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19</v>
      </c>
      <c r="B21" s="3" t="s">
        <v>31</v>
      </c>
      <c r="C21" s="2"/>
      <c r="D21" s="2"/>
      <c r="E21" s="1"/>
      <c r="F21" s="2"/>
      <c r="G21" s="1">
        <f>G9+G11</f>
        <v>35046.54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45" t="s">
        <v>182</v>
      </c>
      <c r="B1" s="46"/>
      <c r="C1" s="46"/>
      <c r="D1" s="46"/>
      <c r="E1" s="46"/>
      <c r="F1" s="46"/>
      <c r="G1" s="46"/>
      <c r="H1" s="4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1453</v>
      </c>
      <c r="D3" s="1">
        <v>1641</v>
      </c>
      <c r="E3" s="1">
        <f>(D3-C3)*80</f>
        <v>15040</v>
      </c>
      <c r="F3" s="1">
        <v>0.54</v>
      </c>
      <c r="G3" s="1">
        <f>E3*F3</f>
        <v>8121.6</v>
      </c>
      <c r="H3" s="1" t="s">
        <v>33</v>
      </c>
    </row>
    <row r="4" spans="1:8" ht="30" customHeight="1">
      <c r="A4" s="1">
        <v>2</v>
      </c>
      <c r="B4" s="1" t="s">
        <v>34</v>
      </c>
      <c r="C4" s="1">
        <v>1448</v>
      </c>
      <c r="D4" s="1">
        <v>1630</v>
      </c>
      <c r="E4" s="1">
        <f>(D4-C4)*80</f>
        <v>14560</v>
      </c>
      <c r="F4" s="1">
        <v>0.54</v>
      </c>
      <c r="G4" s="1">
        <f>E4*F4</f>
        <v>7862.400000000001</v>
      </c>
      <c r="H4" s="1" t="s">
        <v>33</v>
      </c>
    </row>
    <row r="5" spans="1:8" ht="30" customHeight="1">
      <c r="A5" s="1">
        <v>3</v>
      </c>
      <c r="B5" s="1" t="s">
        <v>35</v>
      </c>
      <c r="C5" s="1">
        <v>1237</v>
      </c>
      <c r="D5" s="1">
        <v>1378</v>
      </c>
      <c r="E5" s="1">
        <f>(D5-C5)*80</f>
        <v>11280</v>
      </c>
      <c r="F5" s="1">
        <v>0.54</v>
      </c>
      <c r="G5" s="1">
        <f>E5*F5</f>
        <v>6091.200000000001</v>
      </c>
      <c r="H5" s="1" t="s">
        <v>33</v>
      </c>
    </row>
    <row r="6" spans="1:8" ht="30" customHeight="1">
      <c r="A6" s="1">
        <v>4</v>
      </c>
      <c r="B6" s="1" t="s">
        <v>36</v>
      </c>
      <c r="C6" s="1">
        <v>1451</v>
      </c>
      <c r="D6" s="1">
        <v>1633</v>
      </c>
      <c r="E6" s="1">
        <f>(D6-C6)*80</f>
        <v>14560</v>
      </c>
      <c r="F6" s="1">
        <v>0.54</v>
      </c>
      <c r="G6" s="1">
        <f>E6*F6</f>
        <v>7862.400000000001</v>
      </c>
      <c r="H6" s="1" t="s">
        <v>33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55440</v>
      </c>
      <c r="F7" s="1"/>
      <c r="G7" s="1">
        <f>SUM(G3:G6)</f>
        <v>29937.600000000002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10388</v>
      </c>
      <c r="D9" s="1">
        <v>11607</v>
      </c>
      <c r="E9" s="1">
        <f>D9-C9</f>
        <v>1219</v>
      </c>
      <c r="F9" s="1">
        <v>3.19</v>
      </c>
      <c r="G9" s="1">
        <f>E9*F9</f>
        <v>3888.61</v>
      </c>
      <c r="H9" s="1"/>
    </row>
    <row r="10" spans="1:8" ht="30" customHeight="1">
      <c r="A10" s="1">
        <v>8</v>
      </c>
      <c r="B10" s="1" t="s">
        <v>38</v>
      </c>
      <c r="C10" s="1">
        <v>11986</v>
      </c>
      <c r="D10" s="1">
        <v>13296</v>
      </c>
      <c r="E10" s="1">
        <f>D10-C10</f>
        <v>1310</v>
      </c>
      <c r="F10" s="1">
        <v>3.19</v>
      </c>
      <c r="G10" s="1">
        <f>E10*F10</f>
        <v>4178.9</v>
      </c>
      <c r="H10" s="1"/>
    </row>
    <row r="11" spans="1:8" ht="30" customHeight="1">
      <c r="A11" s="1">
        <v>9</v>
      </c>
      <c r="B11" s="1" t="s">
        <v>39</v>
      </c>
      <c r="C11" s="1">
        <v>7132</v>
      </c>
      <c r="D11" s="1">
        <v>7894</v>
      </c>
      <c r="E11" s="1">
        <f>D11-C11</f>
        <v>762</v>
      </c>
      <c r="F11" s="1">
        <v>3.19</v>
      </c>
      <c r="G11" s="1">
        <f>E11*F11</f>
        <v>2430.7799999999997</v>
      </c>
      <c r="H11" s="1"/>
    </row>
    <row r="12" spans="1:8" ht="30" customHeight="1">
      <c r="A12" s="1">
        <v>10</v>
      </c>
      <c r="B12" s="1" t="s">
        <v>40</v>
      </c>
      <c r="C12" s="1">
        <v>10916</v>
      </c>
      <c r="D12" s="1">
        <v>12049</v>
      </c>
      <c r="E12" s="1">
        <f>D12-C12</f>
        <v>1133</v>
      </c>
      <c r="F12" s="1">
        <v>3.19</v>
      </c>
      <c r="G12" s="1">
        <f>E12*F12</f>
        <v>3614.27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4424</v>
      </c>
      <c r="F13" s="1"/>
      <c r="G13" s="1">
        <f>SUM(G9:G12)</f>
        <v>14112.560000000001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44050.16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45" t="s">
        <v>188</v>
      </c>
      <c r="B1" s="46"/>
      <c r="C1" s="46"/>
      <c r="D1" s="46"/>
      <c r="E1" s="46"/>
      <c r="F1" s="46"/>
      <c r="G1" s="46"/>
      <c r="H1" s="4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0</v>
      </c>
      <c r="D3" s="1">
        <v>261</v>
      </c>
      <c r="E3" s="1">
        <f>(D3-C3)*40</f>
        <v>10440</v>
      </c>
      <c r="F3" s="1">
        <v>0.54</v>
      </c>
      <c r="G3" s="1">
        <f>E3*F3</f>
        <v>5637.6</v>
      </c>
      <c r="H3" s="1" t="s">
        <v>189</v>
      </c>
    </row>
    <row r="4" spans="1:8" ht="30" customHeight="1">
      <c r="A4" s="1">
        <v>2</v>
      </c>
      <c r="B4" s="1" t="s">
        <v>34</v>
      </c>
      <c r="C4" s="1">
        <v>0</v>
      </c>
      <c r="D4" s="1">
        <v>252</v>
      </c>
      <c r="E4" s="1">
        <f>(D4-C4)*40</f>
        <v>10080</v>
      </c>
      <c r="F4" s="1">
        <v>0.54</v>
      </c>
      <c r="G4" s="1">
        <f>E4*F4</f>
        <v>5443.200000000001</v>
      </c>
      <c r="H4" s="1" t="s">
        <v>189</v>
      </c>
    </row>
    <row r="5" spans="1:8" ht="30" customHeight="1">
      <c r="A5" s="1">
        <v>3</v>
      </c>
      <c r="B5" s="1" t="s">
        <v>35</v>
      </c>
      <c r="C5" s="1">
        <v>0</v>
      </c>
      <c r="D5" s="1">
        <v>240</v>
      </c>
      <c r="E5" s="1">
        <f>(D5-C5)*40</f>
        <v>9600</v>
      </c>
      <c r="F5" s="1">
        <v>0.54</v>
      </c>
      <c r="G5" s="1">
        <f>E5*F5</f>
        <v>5184</v>
      </c>
      <c r="H5" s="1" t="s">
        <v>189</v>
      </c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30120</v>
      </c>
      <c r="F7" s="1"/>
      <c r="G7" s="1">
        <f>SUM(G3:G6)</f>
        <v>16264.800000000001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0</v>
      </c>
      <c r="D9" s="1">
        <v>683</v>
      </c>
      <c r="E9" s="1">
        <f>D9-C9</f>
        <v>683</v>
      </c>
      <c r="F9" s="1">
        <v>3.19</v>
      </c>
      <c r="G9" s="1">
        <f>E9*F9</f>
        <v>2178.77</v>
      </c>
      <c r="H9" s="1"/>
    </row>
    <row r="10" spans="1:8" ht="30" customHeight="1">
      <c r="A10" s="1">
        <v>8</v>
      </c>
      <c r="B10" s="1" t="s">
        <v>38</v>
      </c>
      <c r="C10" s="1">
        <v>0</v>
      </c>
      <c r="D10" s="1">
        <v>545</v>
      </c>
      <c r="E10" s="1">
        <f>D10-C10</f>
        <v>545</v>
      </c>
      <c r="F10" s="1">
        <v>3.19</v>
      </c>
      <c r="G10" s="1">
        <f>E10*F10</f>
        <v>1738.55</v>
      </c>
      <c r="H10" s="1"/>
    </row>
    <row r="11" spans="1:8" ht="30" customHeight="1">
      <c r="A11" s="1">
        <v>9</v>
      </c>
      <c r="B11" s="1" t="s">
        <v>39</v>
      </c>
      <c r="C11" s="1">
        <v>0</v>
      </c>
      <c r="D11" s="1">
        <v>425</v>
      </c>
      <c r="E11" s="1">
        <f>D11-C11</f>
        <v>425</v>
      </c>
      <c r="F11" s="1">
        <v>3.19</v>
      </c>
      <c r="G11" s="1">
        <f>E11*F11</f>
        <v>1355.75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1653</v>
      </c>
      <c r="F13" s="1"/>
      <c r="G13" s="1">
        <f>SUM(G9:G12)</f>
        <v>5273.07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21537.870000000003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20.25">
      <c r="A2" s="51" t="s">
        <v>183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4.25">
      <c r="A3" s="52" t="s">
        <v>0</v>
      </c>
      <c r="B3" s="52" t="s">
        <v>41</v>
      </c>
      <c r="C3" s="52" t="s">
        <v>42</v>
      </c>
      <c r="D3" s="52" t="s">
        <v>43</v>
      </c>
      <c r="E3" s="52" t="s">
        <v>44</v>
      </c>
      <c r="F3" s="52"/>
      <c r="G3" s="52" t="s">
        <v>45</v>
      </c>
      <c r="H3" s="60" t="s">
        <v>46</v>
      </c>
      <c r="I3" s="63" t="s">
        <v>47</v>
      </c>
      <c r="J3" s="60" t="s">
        <v>7</v>
      </c>
    </row>
    <row r="4" spans="1:10" ht="18" customHeight="1">
      <c r="A4" s="52"/>
      <c r="B4" s="52"/>
      <c r="C4" s="52"/>
      <c r="D4" s="52"/>
      <c r="E4" s="15" t="s">
        <v>48</v>
      </c>
      <c r="F4" s="15" t="s">
        <v>49</v>
      </c>
      <c r="G4" s="52"/>
      <c r="H4" s="61"/>
      <c r="I4" s="64"/>
      <c r="J4" s="61"/>
    </row>
    <row r="5" spans="1:10" ht="27.75" customHeight="1">
      <c r="A5" s="15">
        <v>1</v>
      </c>
      <c r="B5" s="15" t="s">
        <v>50</v>
      </c>
      <c r="C5" s="15"/>
      <c r="D5" s="15"/>
      <c r="E5" s="15">
        <v>253204</v>
      </c>
      <c r="F5" s="15">
        <v>255840</v>
      </c>
      <c r="G5" s="36">
        <f aca="true" t="shared" si="0" ref="G5:G12">F5-E5</f>
        <v>2636</v>
      </c>
      <c r="H5" s="36">
        <v>0.54</v>
      </c>
      <c r="I5" s="36">
        <f>G5*H5</f>
        <v>1423.44</v>
      </c>
      <c r="J5" s="15"/>
    </row>
    <row r="6" spans="1:10" ht="26.25" customHeight="1">
      <c r="A6" s="15">
        <v>2</v>
      </c>
      <c r="B6" s="15" t="s">
        <v>51</v>
      </c>
      <c r="C6" s="15"/>
      <c r="D6" s="15"/>
      <c r="E6" s="15">
        <v>59563</v>
      </c>
      <c r="F6" s="15">
        <v>61400</v>
      </c>
      <c r="G6" s="36">
        <f t="shared" si="0"/>
        <v>1837</v>
      </c>
      <c r="H6" s="36">
        <v>0.54</v>
      </c>
      <c r="I6" s="36">
        <f aca="true" t="shared" si="1" ref="I6:I26">G6*H6</f>
        <v>991.98</v>
      </c>
      <c r="J6" s="15"/>
    </row>
    <row r="7" spans="1:10" ht="27.75" customHeight="1">
      <c r="A7" s="55">
        <v>3</v>
      </c>
      <c r="B7" s="55" t="s">
        <v>52</v>
      </c>
      <c r="C7" s="1">
        <v>2226</v>
      </c>
      <c r="D7" s="1" t="s">
        <v>53</v>
      </c>
      <c r="E7" s="1">
        <v>15627</v>
      </c>
      <c r="F7" s="1">
        <v>15988</v>
      </c>
      <c r="G7" s="36">
        <f>(F7-E7)*40</f>
        <v>14440</v>
      </c>
      <c r="H7" s="36">
        <v>0.54</v>
      </c>
      <c r="I7" s="36">
        <f t="shared" si="1"/>
        <v>7797.6</v>
      </c>
      <c r="J7" s="15" t="s">
        <v>54</v>
      </c>
    </row>
    <row r="8" spans="1:10" ht="27.75" customHeight="1">
      <c r="A8" s="56"/>
      <c r="B8" s="56"/>
      <c r="C8" s="1">
        <v>2901</v>
      </c>
      <c r="D8" s="1"/>
      <c r="E8" s="1">
        <v>403784</v>
      </c>
      <c r="F8" s="1">
        <v>403784</v>
      </c>
      <c r="G8" s="36">
        <f t="shared" si="0"/>
        <v>0</v>
      </c>
      <c r="H8" s="36">
        <v>0.54</v>
      </c>
      <c r="I8" s="36">
        <f t="shared" si="1"/>
        <v>0</v>
      </c>
      <c r="J8" s="15"/>
    </row>
    <row r="9" spans="1:10" ht="28.5" customHeight="1">
      <c r="A9" s="56"/>
      <c r="B9" s="56"/>
      <c r="C9" s="1">
        <v>2854</v>
      </c>
      <c r="D9" s="1"/>
      <c r="E9" s="1">
        <v>82020</v>
      </c>
      <c r="F9" s="1">
        <v>82605</v>
      </c>
      <c r="G9" s="36">
        <f t="shared" si="0"/>
        <v>585</v>
      </c>
      <c r="H9" s="36">
        <v>0.54</v>
      </c>
      <c r="I9" s="36">
        <f t="shared" si="1"/>
        <v>315.90000000000003</v>
      </c>
      <c r="J9" s="15"/>
    </row>
    <row r="10" spans="1:10" ht="27" customHeight="1">
      <c r="A10" s="56"/>
      <c r="B10" s="56"/>
      <c r="C10" s="1">
        <v>1523</v>
      </c>
      <c r="D10" s="1"/>
      <c r="E10" s="1">
        <v>176047</v>
      </c>
      <c r="F10" s="1">
        <v>180897</v>
      </c>
      <c r="G10" s="36">
        <f t="shared" si="0"/>
        <v>4850</v>
      </c>
      <c r="H10" s="36">
        <v>0.54</v>
      </c>
      <c r="I10" s="36">
        <f t="shared" si="1"/>
        <v>2619</v>
      </c>
      <c r="J10" s="15"/>
    </row>
    <row r="11" spans="1:10" ht="27" customHeight="1">
      <c r="A11" s="56"/>
      <c r="B11" s="57"/>
      <c r="C11" s="1">
        <v>1011</v>
      </c>
      <c r="D11" s="1"/>
      <c r="E11" s="1">
        <v>438135</v>
      </c>
      <c r="F11" s="1">
        <v>438135</v>
      </c>
      <c r="G11" s="36">
        <f t="shared" si="0"/>
        <v>0</v>
      </c>
      <c r="H11" s="36">
        <v>0.54</v>
      </c>
      <c r="I11" s="36">
        <f t="shared" si="1"/>
        <v>0</v>
      </c>
      <c r="J11" s="15"/>
    </row>
    <row r="12" spans="1:10" ht="27" customHeight="1">
      <c r="A12" s="56"/>
      <c r="B12" s="17"/>
      <c r="C12" s="1"/>
      <c r="D12" s="1"/>
      <c r="E12" s="1">
        <v>9768</v>
      </c>
      <c r="F12" s="1">
        <v>10014</v>
      </c>
      <c r="G12" s="36">
        <f t="shared" si="0"/>
        <v>246</v>
      </c>
      <c r="H12" s="36"/>
      <c r="I12" s="36">
        <f t="shared" si="1"/>
        <v>0</v>
      </c>
      <c r="J12" s="15"/>
    </row>
    <row r="13" spans="1:10" ht="27" customHeight="1">
      <c r="A13" s="57"/>
      <c r="B13" s="17" t="s">
        <v>55</v>
      </c>
      <c r="C13" s="1"/>
      <c r="D13" s="1"/>
      <c r="E13" s="1"/>
      <c r="F13" s="1"/>
      <c r="G13" s="36">
        <f>SUM(G7:G12)</f>
        <v>20121</v>
      </c>
      <c r="H13" s="36">
        <v>0.54</v>
      </c>
      <c r="I13" s="36">
        <f>SUM(I7:I12)</f>
        <v>10732.5</v>
      </c>
      <c r="J13" s="15"/>
    </row>
    <row r="14" spans="1:10" ht="27" customHeight="1">
      <c r="A14" s="1">
        <v>4</v>
      </c>
      <c r="B14" s="1" t="s">
        <v>56</v>
      </c>
      <c r="C14" s="1"/>
      <c r="D14" s="1" t="s">
        <v>57</v>
      </c>
      <c r="E14" s="1">
        <v>5311</v>
      </c>
      <c r="F14" s="1">
        <v>5311</v>
      </c>
      <c r="G14" s="36">
        <f>(F14-E14)*20</f>
        <v>0</v>
      </c>
      <c r="H14" s="36">
        <v>0.54</v>
      </c>
      <c r="I14" s="36">
        <f>G14*H14</f>
        <v>0</v>
      </c>
      <c r="J14" s="15" t="s">
        <v>58</v>
      </c>
    </row>
    <row r="15" spans="1:10" ht="28.5" customHeight="1">
      <c r="A15" s="1">
        <v>5</v>
      </c>
      <c r="B15" s="1" t="s">
        <v>59</v>
      </c>
      <c r="C15" s="1">
        <v>3888</v>
      </c>
      <c r="D15" s="37" t="s">
        <v>60</v>
      </c>
      <c r="E15" s="1">
        <v>3847</v>
      </c>
      <c r="F15" s="1">
        <v>3907</v>
      </c>
      <c r="G15" s="36">
        <f>(F15-E15)*40</f>
        <v>2400</v>
      </c>
      <c r="H15" s="36">
        <v>0.54</v>
      </c>
      <c r="I15" s="36">
        <f t="shared" si="1"/>
        <v>1296</v>
      </c>
      <c r="J15" s="15" t="s">
        <v>61</v>
      </c>
    </row>
    <row r="16" spans="1:10" ht="28.5" customHeight="1">
      <c r="A16" s="55">
        <v>6</v>
      </c>
      <c r="B16" s="58" t="s">
        <v>62</v>
      </c>
      <c r="C16" s="1">
        <v>3346</v>
      </c>
      <c r="D16" s="1"/>
      <c r="E16" s="1">
        <v>168541</v>
      </c>
      <c r="F16" s="1">
        <v>171875</v>
      </c>
      <c r="G16" s="36">
        <f>F16-E16</f>
        <v>3334</v>
      </c>
      <c r="H16" s="36">
        <v>0.54</v>
      </c>
      <c r="I16" s="36">
        <f t="shared" si="1"/>
        <v>1800.3600000000001</v>
      </c>
      <c r="J16" s="15"/>
    </row>
    <row r="17" spans="1:10" ht="28.5" customHeight="1">
      <c r="A17" s="56"/>
      <c r="B17" s="58"/>
      <c r="C17" s="1">
        <v>3248</v>
      </c>
      <c r="D17" s="1" t="s">
        <v>53</v>
      </c>
      <c r="E17" s="1">
        <v>5602</v>
      </c>
      <c r="F17" s="1">
        <v>5782</v>
      </c>
      <c r="G17" s="36">
        <f>(F17-E17)*40</f>
        <v>7200</v>
      </c>
      <c r="H17" s="36">
        <v>0.54</v>
      </c>
      <c r="I17" s="36">
        <f t="shared" si="1"/>
        <v>3888.0000000000005</v>
      </c>
      <c r="J17" s="15"/>
    </row>
    <row r="18" spans="1:10" ht="30.75" customHeight="1">
      <c r="A18" s="56"/>
      <c r="B18" s="58"/>
      <c r="C18" s="1">
        <v>2884</v>
      </c>
      <c r="D18" s="1"/>
      <c r="E18" s="1">
        <v>74215</v>
      </c>
      <c r="F18" s="1">
        <v>74943</v>
      </c>
      <c r="G18" s="36">
        <f>F18-E18</f>
        <v>728</v>
      </c>
      <c r="H18" s="36">
        <v>0.54</v>
      </c>
      <c r="I18" s="36">
        <f t="shared" si="1"/>
        <v>393.12</v>
      </c>
      <c r="J18" s="15"/>
    </row>
    <row r="19" spans="1:10" ht="27.75" customHeight="1">
      <c r="A19" s="56"/>
      <c r="B19" s="58"/>
      <c r="C19" s="1">
        <v>3236</v>
      </c>
      <c r="D19" s="1"/>
      <c r="E19" s="1">
        <v>82025</v>
      </c>
      <c r="F19" s="1">
        <v>83321</v>
      </c>
      <c r="G19" s="36">
        <f>F19-E19</f>
        <v>1296</v>
      </c>
      <c r="H19" s="36">
        <v>0.54</v>
      </c>
      <c r="I19" s="36">
        <f t="shared" si="1"/>
        <v>699.84</v>
      </c>
      <c r="J19" s="15"/>
    </row>
    <row r="20" spans="1:10" ht="27.75" customHeight="1">
      <c r="A20" s="56"/>
      <c r="B20" s="58"/>
      <c r="C20" s="1">
        <v>5494</v>
      </c>
      <c r="D20" s="9" t="s">
        <v>63</v>
      </c>
      <c r="E20" s="1">
        <v>6043</v>
      </c>
      <c r="F20" s="1">
        <v>6043</v>
      </c>
      <c r="G20" s="36">
        <f>(F20-E20)*20</f>
        <v>0</v>
      </c>
      <c r="H20" s="36">
        <v>0.54</v>
      </c>
      <c r="I20" s="36">
        <f t="shared" si="1"/>
        <v>0</v>
      </c>
      <c r="J20" s="15"/>
    </row>
    <row r="21" spans="1:10" ht="27" customHeight="1">
      <c r="A21" s="56"/>
      <c r="B21" s="58"/>
      <c r="C21" s="1">
        <v>6706</v>
      </c>
      <c r="D21" s="9"/>
      <c r="E21" s="1">
        <v>22416</v>
      </c>
      <c r="F21" s="1">
        <v>25166</v>
      </c>
      <c r="G21" s="36">
        <f>F21-E21</f>
        <v>2750</v>
      </c>
      <c r="H21" s="36">
        <v>0.54</v>
      </c>
      <c r="I21" s="36">
        <f t="shared" si="1"/>
        <v>1485</v>
      </c>
      <c r="J21" s="15"/>
    </row>
    <row r="22" spans="1:10" ht="27" customHeight="1">
      <c r="A22" s="57"/>
      <c r="B22" s="16" t="s">
        <v>55</v>
      </c>
      <c r="C22" s="16"/>
      <c r="D22" s="38"/>
      <c r="E22" s="16"/>
      <c r="F22" s="16"/>
      <c r="G22" s="39">
        <f>SUM(G16:G21)</f>
        <v>15308</v>
      </c>
      <c r="H22" s="36">
        <v>0.54</v>
      </c>
      <c r="I22" s="36">
        <f>SUM(I16:I21)</f>
        <v>8266.32</v>
      </c>
      <c r="J22" s="15"/>
    </row>
    <row r="23" spans="1:10" ht="28.5" customHeight="1">
      <c r="A23" s="58">
        <v>6</v>
      </c>
      <c r="B23" s="58" t="s">
        <v>64</v>
      </c>
      <c r="C23" s="58">
        <v>3161</v>
      </c>
      <c r="D23" s="59" t="s">
        <v>65</v>
      </c>
      <c r="E23" s="58">
        <v>21804</v>
      </c>
      <c r="F23" s="58">
        <v>22560</v>
      </c>
      <c r="G23" s="62">
        <f>(F23-E23)*40-G6</f>
        <v>28403</v>
      </c>
      <c r="H23" s="36">
        <v>0.54</v>
      </c>
      <c r="I23" s="36">
        <f t="shared" si="1"/>
        <v>15337.62</v>
      </c>
      <c r="J23" s="15" t="s">
        <v>66</v>
      </c>
    </row>
    <row r="24" spans="1:10" ht="19.5" customHeight="1" hidden="1">
      <c r="A24" s="58"/>
      <c r="B24" s="58"/>
      <c r="C24" s="58"/>
      <c r="D24" s="59"/>
      <c r="E24" s="58"/>
      <c r="F24" s="58"/>
      <c r="G24" s="62"/>
      <c r="H24" s="36">
        <v>0.54</v>
      </c>
      <c r="I24" s="36">
        <f t="shared" si="1"/>
        <v>0</v>
      </c>
      <c r="J24" s="15"/>
    </row>
    <row r="25" spans="1:10" ht="20.25" customHeight="1" hidden="1">
      <c r="A25" s="58"/>
      <c r="B25" s="58"/>
      <c r="C25" s="58"/>
      <c r="D25" s="59"/>
      <c r="E25" s="58"/>
      <c r="F25" s="58"/>
      <c r="G25" s="62"/>
      <c r="H25" s="36">
        <v>0.54</v>
      </c>
      <c r="I25" s="36">
        <f t="shared" si="1"/>
        <v>0</v>
      </c>
      <c r="J25" s="15"/>
    </row>
    <row r="26" spans="1:10" ht="16.5" customHeight="1" hidden="1">
      <c r="A26" s="58"/>
      <c r="B26" s="58"/>
      <c r="C26" s="58"/>
      <c r="D26" s="58"/>
      <c r="E26" s="58"/>
      <c r="F26" s="58"/>
      <c r="G26" s="62"/>
      <c r="H26" s="36">
        <v>0.54</v>
      </c>
      <c r="I26" s="36">
        <f t="shared" si="1"/>
        <v>0</v>
      </c>
      <c r="J26" s="15"/>
    </row>
    <row r="27" spans="1:10" ht="25.5" customHeight="1">
      <c r="A27" s="1">
        <v>7</v>
      </c>
      <c r="B27" s="1"/>
      <c r="C27" s="1"/>
      <c r="D27" s="1"/>
      <c r="E27" s="1"/>
      <c r="F27" s="1"/>
      <c r="G27" s="40"/>
      <c r="H27" s="28"/>
      <c r="I27" s="28"/>
      <c r="J27" s="15"/>
    </row>
    <row r="28" spans="1:10" ht="33" customHeight="1">
      <c r="A28" s="41" t="s">
        <v>67</v>
      </c>
      <c r="B28" s="2" t="s">
        <v>68</v>
      </c>
      <c r="C28" s="2"/>
      <c r="D28" s="2"/>
      <c r="E28" s="15"/>
      <c r="F28" s="15"/>
      <c r="G28" s="15">
        <f>G5+G6+G13+G14+G15+G22+G23+G27</f>
        <v>70705</v>
      </c>
      <c r="H28" s="15"/>
      <c r="I28" s="15">
        <f>I5+I6+I13+I14+I15+I22+I23+I27</f>
        <v>38047.86</v>
      </c>
      <c r="J28" s="15"/>
    </row>
    <row r="29" spans="1:5" ht="22.5" customHeight="1">
      <c r="A29" s="53" t="s">
        <v>69</v>
      </c>
      <c r="B29" s="54"/>
      <c r="C29" s="54"/>
      <c r="D29" s="54"/>
      <c r="E29" s="54"/>
    </row>
    <row r="31" spans="1:7" ht="14.25">
      <c r="A31" t="s">
        <v>70</v>
      </c>
      <c r="G31" t="s">
        <v>71</v>
      </c>
    </row>
  </sheetData>
  <sheetProtection/>
  <mergeCells count="23">
    <mergeCell ref="J3:J4"/>
    <mergeCell ref="E23:E26"/>
    <mergeCell ref="F23:F26"/>
    <mergeCell ref="G3:G4"/>
    <mergeCell ref="G23:G26"/>
    <mergeCell ref="H3:H4"/>
    <mergeCell ref="I3:I4"/>
    <mergeCell ref="B16:B21"/>
    <mergeCell ref="B23:B26"/>
    <mergeCell ref="C3:C4"/>
    <mergeCell ref="C23:C26"/>
    <mergeCell ref="D3:D4"/>
    <mergeCell ref="D23:D26"/>
    <mergeCell ref="A1:J1"/>
    <mergeCell ref="A2:J2"/>
    <mergeCell ref="E3:F3"/>
    <mergeCell ref="A29:E29"/>
    <mergeCell ref="A3:A4"/>
    <mergeCell ref="A7:A13"/>
    <mergeCell ref="A16:A22"/>
    <mergeCell ref="A23:A26"/>
    <mergeCell ref="B3:B4"/>
    <mergeCell ref="B7:B11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50"/>
      <c r="B1" s="50"/>
      <c r="C1" s="50"/>
      <c r="D1" s="50"/>
      <c r="E1" s="50"/>
      <c r="F1" s="50"/>
      <c r="G1" s="50"/>
      <c r="H1" s="50"/>
      <c r="I1" s="50"/>
    </row>
    <row r="2" spans="1:9" ht="20.25">
      <c r="A2" s="51" t="s">
        <v>183</v>
      </c>
      <c r="B2" s="51"/>
      <c r="C2" s="51"/>
      <c r="D2" s="51"/>
      <c r="E2" s="51"/>
      <c r="F2" s="51"/>
      <c r="G2" s="51"/>
      <c r="H2" s="51"/>
      <c r="I2" s="51"/>
    </row>
    <row r="3" spans="1:9" ht="14.25">
      <c r="A3" s="52" t="s">
        <v>0</v>
      </c>
      <c r="B3" s="52" t="s">
        <v>41</v>
      </c>
      <c r="C3" s="65"/>
      <c r="D3" s="52" t="s">
        <v>72</v>
      </c>
      <c r="E3" s="52"/>
      <c r="F3" s="65" t="s">
        <v>73</v>
      </c>
      <c r="G3" s="60" t="s">
        <v>46</v>
      </c>
      <c r="H3" s="60" t="s">
        <v>6</v>
      </c>
      <c r="I3" s="52" t="s">
        <v>7</v>
      </c>
    </row>
    <row r="4" spans="1:9" ht="18" customHeight="1">
      <c r="A4" s="52"/>
      <c r="B4" s="52"/>
      <c r="C4" s="66"/>
      <c r="D4" s="15" t="s">
        <v>48</v>
      </c>
      <c r="E4" s="15" t="s">
        <v>49</v>
      </c>
      <c r="F4" s="66"/>
      <c r="G4" s="61"/>
      <c r="H4" s="61"/>
      <c r="I4" s="52"/>
    </row>
    <row r="5" spans="1:9" ht="30.75" customHeight="1">
      <c r="A5" s="15">
        <v>1</v>
      </c>
      <c r="B5" s="15" t="s">
        <v>50</v>
      </c>
      <c r="C5" s="15"/>
      <c r="D5" s="15">
        <v>1319</v>
      </c>
      <c r="E5" s="15">
        <v>1372</v>
      </c>
      <c r="F5" s="15">
        <f>E5-D5</f>
        <v>53</v>
      </c>
      <c r="G5" s="15">
        <v>3.19</v>
      </c>
      <c r="H5" s="15">
        <f>F5*G5</f>
        <v>169.07</v>
      </c>
      <c r="I5" s="15"/>
    </row>
    <row r="6" spans="1:9" ht="30.75" customHeight="1">
      <c r="A6" s="15">
        <v>2</v>
      </c>
      <c r="B6" s="15" t="s">
        <v>51</v>
      </c>
      <c r="C6" s="15"/>
      <c r="D6" s="15">
        <v>3736</v>
      </c>
      <c r="E6" s="15">
        <v>3756</v>
      </c>
      <c r="F6" s="15">
        <f aca="true" t="shared" si="0" ref="F6:F21">E6-D6</f>
        <v>20</v>
      </c>
      <c r="G6" s="15">
        <v>3.19</v>
      </c>
      <c r="H6" s="15">
        <f aca="true" t="shared" si="1" ref="H6:H22">F6*G6</f>
        <v>63.8</v>
      </c>
      <c r="I6" s="15"/>
    </row>
    <row r="7" spans="1:9" ht="30.75" customHeight="1">
      <c r="A7" s="55">
        <v>3</v>
      </c>
      <c r="B7" s="55" t="s">
        <v>52</v>
      </c>
      <c r="C7" s="1" t="s">
        <v>74</v>
      </c>
      <c r="D7" s="1">
        <v>23874</v>
      </c>
      <c r="E7" s="1">
        <v>24575</v>
      </c>
      <c r="F7" s="15">
        <f t="shared" si="0"/>
        <v>701</v>
      </c>
      <c r="G7" s="15">
        <v>3.19</v>
      </c>
      <c r="H7" s="15">
        <f t="shared" si="1"/>
        <v>2236.19</v>
      </c>
      <c r="I7" s="15" t="s">
        <v>54</v>
      </c>
    </row>
    <row r="8" spans="1:9" ht="30.75" customHeight="1">
      <c r="A8" s="56"/>
      <c r="B8" s="56"/>
      <c r="C8" s="1" t="s">
        <v>75</v>
      </c>
      <c r="D8" s="1">
        <v>7702</v>
      </c>
      <c r="E8" s="1">
        <v>8247</v>
      </c>
      <c r="F8" s="15">
        <f t="shared" si="0"/>
        <v>545</v>
      </c>
      <c r="G8" s="15">
        <v>3.19</v>
      </c>
      <c r="H8" s="15">
        <f t="shared" si="1"/>
        <v>1738.55</v>
      </c>
      <c r="I8" s="15"/>
    </row>
    <row r="9" spans="1:9" ht="30.75" customHeight="1">
      <c r="A9" s="57"/>
      <c r="B9" s="1" t="s">
        <v>55</v>
      </c>
      <c r="C9" s="30"/>
      <c r="D9" s="1"/>
      <c r="E9" s="1"/>
      <c r="F9" s="15">
        <f>(F7+F8)-50</f>
        <v>1196</v>
      </c>
      <c r="G9" s="15">
        <v>3.19</v>
      </c>
      <c r="H9" s="15">
        <f t="shared" si="1"/>
        <v>3815.24</v>
      </c>
      <c r="I9" s="15"/>
    </row>
    <row r="10" spans="1:9" ht="30.75" customHeight="1">
      <c r="A10" s="1">
        <v>4</v>
      </c>
      <c r="B10" s="1" t="s">
        <v>56</v>
      </c>
      <c r="C10" s="34"/>
      <c r="D10" s="1">
        <v>500</v>
      </c>
      <c r="E10" s="1">
        <v>500</v>
      </c>
      <c r="F10" s="15">
        <f>E10-D10</f>
        <v>0</v>
      </c>
      <c r="G10" s="15">
        <v>3.19</v>
      </c>
      <c r="H10" s="15">
        <f t="shared" si="1"/>
        <v>0</v>
      </c>
      <c r="I10" s="15" t="s">
        <v>58</v>
      </c>
    </row>
    <row r="11" spans="1:9" ht="30.75" customHeight="1">
      <c r="A11" s="1">
        <v>5</v>
      </c>
      <c r="B11" s="1" t="s">
        <v>59</v>
      </c>
      <c r="C11" s="17"/>
      <c r="D11" s="1">
        <v>5402</v>
      </c>
      <c r="E11" s="1">
        <v>5506</v>
      </c>
      <c r="F11" s="15">
        <f t="shared" si="0"/>
        <v>104</v>
      </c>
      <c r="G11" s="15">
        <v>3.19</v>
      </c>
      <c r="H11" s="15">
        <f t="shared" si="1"/>
        <v>331.76</v>
      </c>
      <c r="I11" s="15" t="s">
        <v>61</v>
      </c>
    </row>
    <row r="12" spans="1:9" ht="30.75" customHeight="1">
      <c r="A12" s="55">
        <v>6</v>
      </c>
      <c r="B12" s="55" t="s">
        <v>62</v>
      </c>
      <c r="C12" s="1" t="s">
        <v>74</v>
      </c>
      <c r="D12" s="1">
        <v>12026</v>
      </c>
      <c r="E12" s="1">
        <v>12082</v>
      </c>
      <c r="F12" s="15">
        <f t="shared" si="0"/>
        <v>56</v>
      </c>
      <c r="G12" s="15">
        <v>3.19</v>
      </c>
      <c r="H12" s="15">
        <f t="shared" si="1"/>
        <v>178.64</v>
      </c>
      <c r="I12" s="15"/>
    </row>
    <row r="13" spans="1:9" ht="30.75" customHeight="1">
      <c r="A13" s="56"/>
      <c r="B13" s="56"/>
      <c r="C13" s="1" t="s">
        <v>75</v>
      </c>
      <c r="D13" s="1">
        <v>5407</v>
      </c>
      <c r="E13" s="1">
        <v>5588</v>
      </c>
      <c r="F13" s="15">
        <f t="shared" si="0"/>
        <v>181</v>
      </c>
      <c r="G13" s="15">
        <v>3.19</v>
      </c>
      <c r="H13" s="15">
        <f t="shared" si="1"/>
        <v>577.39</v>
      </c>
      <c r="I13" s="15"/>
    </row>
    <row r="14" spans="1:9" ht="30.75" customHeight="1">
      <c r="A14" s="56"/>
      <c r="B14" s="56"/>
      <c r="C14" s="1" t="s">
        <v>76</v>
      </c>
      <c r="D14" s="1">
        <v>910</v>
      </c>
      <c r="E14" s="1">
        <v>968</v>
      </c>
      <c r="F14" s="15">
        <f t="shared" si="0"/>
        <v>58</v>
      </c>
      <c r="G14" s="15">
        <v>3.19</v>
      </c>
      <c r="H14" s="15">
        <f t="shared" si="1"/>
        <v>185.02</v>
      </c>
      <c r="I14" s="15"/>
    </row>
    <row r="15" spans="1:9" ht="30.75" customHeight="1">
      <c r="A15" s="56"/>
      <c r="B15" s="57"/>
      <c r="C15" s="1" t="s">
        <v>77</v>
      </c>
      <c r="D15" s="1">
        <v>703</v>
      </c>
      <c r="E15" s="1">
        <v>720</v>
      </c>
      <c r="F15" s="15">
        <f t="shared" si="0"/>
        <v>17</v>
      </c>
      <c r="G15" s="15">
        <v>3.19</v>
      </c>
      <c r="H15" s="15">
        <f t="shared" si="1"/>
        <v>54.23</v>
      </c>
      <c r="I15" s="15"/>
    </row>
    <row r="16" spans="1:9" ht="30.75" customHeight="1">
      <c r="A16" s="56"/>
      <c r="B16" s="19"/>
      <c r="C16" s="1" t="s">
        <v>78</v>
      </c>
      <c r="D16" s="1">
        <v>2114</v>
      </c>
      <c r="E16" s="1">
        <v>2151</v>
      </c>
      <c r="F16" s="15">
        <f t="shared" si="0"/>
        <v>37</v>
      </c>
      <c r="G16" s="15">
        <v>3.19</v>
      </c>
      <c r="H16" s="15">
        <f t="shared" si="1"/>
        <v>118.03</v>
      </c>
      <c r="I16" s="15"/>
    </row>
    <row r="17" spans="1:9" ht="30.75" customHeight="1">
      <c r="A17" s="56"/>
      <c r="B17" s="16" t="s">
        <v>55</v>
      </c>
      <c r="C17" s="16"/>
      <c r="D17" s="1"/>
      <c r="E17" s="1"/>
      <c r="F17" s="15">
        <f>F12+F13+F14+F15+F16</f>
        <v>349</v>
      </c>
      <c r="G17" s="15">
        <v>3.19</v>
      </c>
      <c r="H17" s="15">
        <f t="shared" si="1"/>
        <v>1113.31</v>
      </c>
      <c r="I17" s="15"/>
    </row>
    <row r="18" spans="1:9" ht="30.75" customHeight="1">
      <c r="A18" s="55">
        <v>7</v>
      </c>
      <c r="B18" s="55" t="s">
        <v>64</v>
      </c>
      <c r="C18" s="1" t="s">
        <v>74</v>
      </c>
      <c r="D18" s="1">
        <v>4460</v>
      </c>
      <c r="E18" s="1">
        <v>4851</v>
      </c>
      <c r="F18" s="15">
        <f t="shared" si="0"/>
        <v>391</v>
      </c>
      <c r="G18" s="15">
        <v>3.19</v>
      </c>
      <c r="H18" s="15">
        <f t="shared" si="1"/>
        <v>1247.29</v>
      </c>
      <c r="I18" s="15" t="s">
        <v>66</v>
      </c>
    </row>
    <row r="19" spans="1:9" ht="30.75" customHeight="1">
      <c r="A19" s="56"/>
      <c r="B19" s="56"/>
      <c r="C19" s="1" t="s">
        <v>75</v>
      </c>
      <c r="D19" s="1">
        <v>8213</v>
      </c>
      <c r="E19" s="1">
        <v>8865</v>
      </c>
      <c r="F19" s="15">
        <f t="shared" si="0"/>
        <v>652</v>
      </c>
      <c r="G19" s="15">
        <v>3.19</v>
      </c>
      <c r="H19" s="15">
        <f t="shared" si="1"/>
        <v>2079.88</v>
      </c>
      <c r="I19" s="15"/>
    </row>
    <row r="20" spans="1:9" ht="30.75" customHeight="1">
      <c r="A20" s="56"/>
      <c r="B20" s="56"/>
      <c r="C20" s="1" t="s">
        <v>76</v>
      </c>
      <c r="D20" s="1">
        <v>1408</v>
      </c>
      <c r="E20" s="1">
        <v>1450</v>
      </c>
      <c r="F20" s="15">
        <f t="shared" si="0"/>
        <v>42</v>
      </c>
      <c r="G20" s="15">
        <v>3.19</v>
      </c>
      <c r="H20" s="15">
        <f t="shared" si="1"/>
        <v>133.98</v>
      </c>
      <c r="I20" s="15"/>
    </row>
    <row r="21" spans="1:9" ht="30.75" customHeight="1">
      <c r="A21" s="56"/>
      <c r="B21" s="57"/>
      <c r="C21" s="1" t="s">
        <v>77</v>
      </c>
      <c r="D21" s="1">
        <v>1721</v>
      </c>
      <c r="E21" s="1">
        <v>1775</v>
      </c>
      <c r="F21" s="15">
        <f t="shared" si="0"/>
        <v>54</v>
      </c>
      <c r="G21" s="15">
        <v>3.19</v>
      </c>
      <c r="H21" s="15">
        <f t="shared" si="1"/>
        <v>172.26</v>
      </c>
      <c r="I21" s="15"/>
    </row>
    <row r="22" spans="1:9" ht="30.75" customHeight="1">
      <c r="A22" s="57"/>
      <c r="B22" s="17" t="s">
        <v>55</v>
      </c>
      <c r="C22" s="17"/>
      <c r="D22" s="1"/>
      <c r="E22" s="1"/>
      <c r="F22" s="15">
        <f>F18+F19+F20+F21</f>
        <v>1139</v>
      </c>
      <c r="G22" s="15">
        <v>3.19</v>
      </c>
      <c r="H22" s="15">
        <f t="shared" si="1"/>
        <v>3633.41</v>
      </c>
      <c r="I22" s="15"/>
    </row>
    <row r="23" spans="1:9" ht="30.75" customHeight="1">
      <c r="A23" s="17">
        <v>8</v>
      </c>
      <c r="B23" s="17"/>
      <c r="C23" s="17"/>
      <c r="D23" s="1"/>
      <c r="E23" s="1"/>
      <c r="F23" s="15"/>
      <c r="G23" s="15"/>
      <c r="H23" s="15"/>
      <c r="I23" s="15"/>
    </row>
    <row r="24" spans="1:9" ht="30.75" customHeight="1">
      <c r="A24" s="2" t="s">
        <v>67</v>
      </c>
      <c r="B24" s="2" t="s">
        <v>68</v>
      </c>
      <c r="C24" s="2"/>
      <c r="D24" s="15"/>
      <c r="E24" s="15"/>
      <c r="F24" s="15">
        <f>F5+F6+F9+F10+F11+F17+F22+F23</f>
        <v>2861</v>
      </c>
      <c r="G24" s="15"/>
      <c r="H24" s="15">
        <f>H5+H6+H9+H10+H11+H17+H22+H23</f>
        <v>9126.59</v>
      </c>
      <c r="I24" s="15"/>
    </row>
    <row r="25" spans="1:9" ht="14.25">
      <c r="A25" s="53" t="s">
        <v>79</v>
      </c>
      <c r="B25" s="54"/>
      <c r="C25" s="54"/>
      <c r="D25" s="54"/>
      <c r="E25" s="54"/>
      <c r="F25" s="35"/>
      <c r="G25" s="35"/>
      <c r="H25" s="35"/>
      <c r="I25" s="35"/>
    </row>
    <row r="27" spans="1:7" ht="14.25">
      <c r="A27" t="s">
        <v>70</v>
      </c>
      <c r="G27" t="s">
        <v>71</v>
      </c>
    </row>
  </sheetData>
  <sheetProtection/>
  <mergeCells count="17">
    <mergeCell ref="I3:I4"/>
    <mergeCell ref="B12:B15"/>
    <mergeCell ref="B18:B21"/>
    <mergeCell ref="C3:C4"/>
    <mergeCell ref="F3:F4"/>
    <mergeCell ref="G3:G4"/>
    <mergeCell ref="H3:H4"/>
    <mergeCell ref="A1:I1"/>
    <mergeCell ref="A2:I2"/>
    <mergeCell ref="D3:E3"/>
    <mergeCell ref="A25:E25"/>
    <mergeCell ref="A3:A4"/>
    <mergeCell ref="A7:A9"/>
    <mergeCell ref="A12:A17"/>
    <mergeCell ref="A18:A22"/>
    <mergeCell ref="B3:B4"/>
    <mergeCell ref="B7:B8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D29" sqref="D29"/>
    </sheetView>
  </sheetViews>
  <sheetFormatPr defaultColWidth="9.00390625" defaultRowHeight="14.25"/>
  <cols>
    <col min="1" max="1" width="4.50390625" style="0" customWidth="1"/>
    <col min="2" max="2" width="10.50390625" style="0" customWidth="1"/>
    <col min="5" max="5" width="9.50390625" style="0" bestFit="1" customWidth="1"/>
    <col min="7" max="7" width="11.25390625" style="0" customWidth="1"/>
    <col min="8" max="8" width="13.25390625" style="0" customWidth="1"/>
  </cols>
  <sheetData>
    <row r="1" spans="1:8" ht="7.5" customHeight="1">
      <c r="A1" s="67"/>
      <c r="B1" s="67"/>
      <c r="C1" s="67"/>
      <c r="D1" s="67"/>
      <c r="E1" s="67"/>
      <c r="F1" s="67"/>
      <c r="G1" s="67"/>
      <c r="H1" s="67"/>
    </row>
    <row r="2" spans="1:8" ht="18" customHeight="1">
      <c r="A2" s="51" t="s">
        <v>184</v>
      </c>
      <c r="B2" s="51"/>
      <c r="C2" s="51"/>
      <c r="D2" s="51"/>
      <c r="E2" s="51"/>
      <c r="F2" s="51"/>
      <c r="G2" s="51"/>
      <c r="H2" s="51"/>
    </row>
    <row r="3" spans="1:8" ht="15.75" customHeight="1">
      <c r="A3" s="65" t="s">
        <v>0</v>
      </c>
      <c r="B3" s="65" t="s">
        <v>41</v>
      </c>
      <c r="C3" s="68" t="s">
        <v>44</v>
      </c>
      <c r="D3" s="69"/>
      <c r="E3" s="65" t="s">
        <v>45</v>
      </c>
      <c r="F3" s="60" t="s">
        <v>46</v>
      </c>
      <c r="G3" s="60" t="s">
        <v>6</v>
      </c>
      <c r="H3" s="65" t="s">
        <v>7</v>
      </c>
    </row>
    <row r="4" spans="1:8" ht="12.75" customHeight="1">
      <c r="A4" s="66"/>
      <c r="B4" s="66"/>
      <c r="C4" s="15" t="s">
        <v>48</v>
      </c>
      <c r="D4" s="15" t="s">
        <v>49</v>
      </c>
      <c r="E4" s="66"/>
      <c r="F4" s="61"/>
      <c r="G4" s="61"/>
      <c r="H4" s="66"/>
    </row>
    <row r="5" spans="1:8" ht="21" customHeight="1">
      <c r="A5" s="15">
        <v>1</v>
      </c>
      <c r="B5" s="1" t="s">
        <v>80</v>
      </c>
      <c r="C5" s="15">
        <v>149996</v>
      </c>
      <c r="D5" s="15">
        <v>151918</v>
      </c>
      <c r="E5" s="15">
        <f aca="true" t="shared" si="0" ref="E5:E13">D5-C5</f>
        <v>1922</v>
      </c>
      <c r="F5" s="15">
        <v>0.54</v>
      </c>
      <c r="G5" s="15">
        <f>E5*F5</f>
        <v>1037.88</v>
      </c>
      <c r="H5" s="15"/>
    </row>
    <row r="6" spans="1:8" ht="21" customHeight="1">
      <c r="A6" s="15">
        <v>2</v>
      </c>
      <c r="B6" s="1" t="s">
        <v>81</v>
      </c>
      <c r="C6" s="15">
        <v>24493</v>
      </c>
      <c r="D6" s="15">
        <v>26411</v>
      </c>
      <c r="E6" s="15">
        <f t="shared" si="0"/>
        <v>1918</v>
      </c>
      <c r="F6" s="15">
        <v>0.54</v>
      </c>
      <c r="G6" s="15">
        <f aca="true" t="shared" si="1" ref="G6:G20">E6*F6</f>
        <v>1035.72</v>
      </c>
      <c r="H6" s="1" t="s">
        <v>82</v>
      </c>
    </row>
    <row r="7" spans="1:8" ht="21" customHeight="1">
      <c r="A7" s="15">
        <v>3</v>
      </c>
      <c r="B7" s="1" t="s">
        <v>83</v>
      </c>
      <c r="C7" s="15">
        <v>24711</v>
      </c>
      <c r="D7" s="15">
        <v>26412</v>
      </c>
      <c r="E7" s="15">
        <f t="shared" si="0"/>
        <v>1701</v>
      </c>
      <c r="F7" s="15">
        <v>0.54</v>
      </c>
      <c r="G7" s="15">
        <f t="shared" si="1"/>
        <v>918.5400000000001</v>
      </c>
      <c r="H7" s="15"/>
    </row>
    <row r="8" spans="1:8" ht="21" customHeight="1">
      <c r="A8" s="55">
        <v>4</v>
      </c>
      <c r="B8" s="55" t="s">
        <v>84</v>
      </c>
      <c r="C8" s="16">
        <v>79760</v>
      </c>
      <c r="D8" s="16">
        <v>80603</v>
      </c>
      <c r="E8" s="16">
        <f t="shared" si="0"/>
        <v>843</v>
      </c>
      <c r="F8" s="15">
        <v>0.54</v>
      </c>
      <c r="G8" s="15">
        <f t="shared" si="1"/>
        <v>455.22</v>
      </c>
      <c r="H8" s="15"/>
    </row>
    <row r="9" spans="1:8" ht="21" customHeight="1">
      <c r="A9" s="56"/>
      <c r="B9" s="56"/>
      <c r="C9" s="16">
        <v>131623</v>
      </c>
      <c r="D9" s="16">
        <v>132416</v>
      </c>
      <c r="E9" s="16">
        <f t="shared" si="0"/>
        <v>793</v>
      </c>
      <c r="F9" s="15">
        <v>0.54</v>
      </c>
      <c r="G9" s="15">
        <f t="shared" si="1"/>
        <v>428.22</v>
      </c>
      <c r="H9" s="15"/>
    </row>
    <row r="10" spans="1:8" ht="21" customHeight="1">
      <c r="A10" s="56"/>
      <c r="B10" s="56"/>
      <c r="C10" s="16">
        <v>23934</v>
      </c>
      <c r="D10" s="16">
        <v>24032</v>
      </c>
      <c r="E10" s="16">
        <f t="shared" si="0"/>
        <v>98</v>
      </c>
      <c r="F10" s="15">
        <v>0.54</v>
      </c>
      <c r="G10" s="15">
        <f t="shared" si="1"/>
        <v>52.92</v>
      </c>
      <c r="H10" s="15"/>
    </row>
    <row r="11" spans="1:8" ht="21" customHeight="1">
      <c r="A11" s="57"/>
      <c r="B11" s="19" t="s">
        <v>55</v>
      </c>
      <c r="C11" s="16"/>
      <c r="D11" s="16"/>
      <c r="E11" s="16">
        <f>E8+E9+E10</f>
        <v>1734</v>
      </c>
      <c r="F11" s="15">
        <v>0.54</v>
      </c>
      <c r="G11" s="15">
        <f>G8+G9+G10</f>
        <v>936.36</v>
      </c>
      <c r="H11" s="15"/>
    </row>
    <row r="12" spans="1:8" ht="21" customHeight="1">
      <c r="A12" s="70">
        <v>5</v>
      </c>
      <c r="B12" s="70" t="s">
        <v>85</v>
      </c>
      <c r="C12" s="31">
        <v>75062</v>
      </c>
      <c r="D12" s="31">
        <v>75305</v>
      </c>
      <c r="E12" s="31">
        <f t="shared" si="0"/>
        <v>243</v>
      </c>
      <c r="F12" s="15">
        <v>0.54</v>
      </c>
      <c r="G12" s="15">
        <f t="shared" si="1"/>
        <v>131.22</v>
      </c>
      <c r="H12" s="15"/>
    </row>
    <row r="13" spans="1:8" ht="21" customHeight="1">
      <c r="A13" s="71"/>
      <c r="B13" s="72"/>
      <c r="C13" s="31">
        <v>27378</v>
      </c>
      <c r="D13" s="31">
        <v>27594</v>
      </c>
      <c r="E13" s="31">
        <f t="shared" si="0"/>
        <v>216</v>
      </c>
      <c r="F13" s="15">
        <v>0.54</v>
      </c>
      <c r="G13" s="15">
        <f t="shared" si="1"/>
        <v>116.64000000000001</v>
      </c>
      <c r="H13" s="15" t="s">
        <v>86</v>
      </c>
    </row>
    <row r="14" spans="1:8" ht="21" customHeight="1">
      <c r="A14" s="57"/>
      <c r="B14" s="25" t="s">
        <v>55</v>
      </c>
      <c r="C14" s="31"/>
      <c r="D14" s="31"/>
      <c r="E14" s="31">
        <f>E12+E13</f>
        <v>459</v>
      </c>
      <c r="F14" s="15">
        <v>0.54</v>
      </c>
      <c r="G14" s="15">
        <f>G12+G13</f>
        <v>247.86</v>
      </c>
      <c r="H14" s="15"/>
    </row>
    <row r="15" spans="1:8" ht="21" customHeight="1">
      <c r="A15" s="17">
        <v>6</v>
      </c>
      <c r="B15" s="32" t="s">
        <v>87</v>
      </c>
      <c r="C15" s="31">
        <v>46517</v>
      </c>
      <c r="D15" s="31">
        <v>48694</v>
      </c>
      <c r="E15" s="31">
        <f>D15-C15</f>
        <v>2177</v>
      </c>
      <c r="F15" s="15">
        <v>0.54</v>
      </c>
      <c r="G15" s="15">
        <f>E15*F15</f>
        <v>1175.5800000000002</v>
      </c>
      <c r="H15" s="15"/>
    </row>
    <row r="16" spans="1:8" ht="21" customHeight="1">
      <c r="A16" s="15">
        <v>7</v>
      </c>
      <c r="B16" s="1" t="s">
        <v>88</v>
      </c>
      <c r="C16" s="15">
        <v>78971</v>
      </c>
      <c r="D16" s="15">
        <v>79934</v>
      </c>
      <c r="E16" s="31">
        <f>D16-C16</f>
        <v>963</v>
      </c>
      <c r="F16" s="15">
        <v>0.54</v>
      </c>
      <c r="G16" s="15">
        <f t="shared" si="1"/>
        <v>520.02</v>
      </c>
      <c r="H16" s="15" t="s">
        <v>89</v>
      </c>
    </row>
    <row r="17" spans="1:8" ht="21" customHeight="1">
      <c r="A17" s="15">
        <v>8</v>
      </c>
      <c r="B17" s="1" t="s">
        <v>90</v>
      </c>
      <c r="C17" s="15">
        <v>68898</v>
      </c>
      <c r="D17" s="15">
        <v>69520</v>
      </c>
      <c r="E17" s="31">
        <f>D17-C17</f>
        <v>622</v>
      </c>
      <c r="F17" s="15">
        <v>0.54</v>
      </c>
      <c r="G17" s="15">
        <f t="shared" si="1"/>
        <v>335.88</v>
      </c>
      <c r="H17" s="15"/>
    </row>
    <row r="18" spans="1:8" ht="21" customHeight="1">
      <c r="A18" s="55">
        <v>9</v>
      </c>
      <c r="B18" s="10" t="s">
        <v>91</v>
      </c>
      <c r="C18" s="15">
        <v>15271</v>
      </c>
      <c r="D18" s="15">
        <v>15546</v>
      </c>
      <c r="E18" s="31">
        <f>(D18-C18)*40</f>
        <v>11000</v>
      </c>
      <c r="F18" s="15">
        <v>0.54</v>
      </c>
      <c r="G18" s="15">
        <f t="shared" si="1"/>
        <v>5940</v>
      </c>
      <c r="H18" s="15" t="s">
        <v>11</v>
      </c>
    </row>
    <row r="19" spans="1:8" ht="21" customHeight="1">
      <c r="A19" s="56"/>
      <c r="B19" s="10" t="s">
        <v>92</v>
      </c>
      <c r="C19" s="15">
        <v>11610</v>
      </c>
      <c r="D19" s="15">
        <v>11852</v>
      </c>
      <c r="E19" s="31">
        <f>(D19-C19)*40</f>
        <v>9680</v>
      </c>
      <c r="F19" s="15">
        <v>0.54</v>
      </c>
      <c r="G19" s="15">
        <f t="shared" si="1"/>
        <v>5227.200000000001</v>
      </c>
      <c r="H19" s="15" t="s">
        <v>11</v>
      </c>
    </row>
    <row r="20" spans="1:8" ht="21" customHeight="1">
      <c r="A20" s="57"/>
      <c r="B20" s="9" t="s">
        <v>93</v>
      </c>
      <c r="C20" s="15">
        <v>10910</v>
      </c>
      <c r="D20" s="15">
        <v>11186</v>
      </c>
      <c r="E20" s="31">
        <f>(D20-C20)*30</f>
        <v>8280</v>
      </c>
      <c r="F20" s="15">
        <v>0.54</v>
      </c>
      <c r="G20" s="15">
        <f t="shared" si="1"/>
        <v>4471.200000000001</v>
      </c>
      <c r="H20" s="15" t="s">
        <v>9</v>
      </c>
    </row>
    <row r="21" spans="1:8" ht="21" customHeight="1">
      <c r="A21" s="15"/>
      <c r="B21" s="1" t="s">
        <v>55</v>
      </c>
      <c r="C21" s="15"/>
      <c r="D21" s="15"/>
      <c r="E21" s="31">
        <f>E18+E19+E20</f>
        <v>28960</v>
      </c>
      <c r="F21" s="15"/>
      <c r="G21" s="15">
        <f>G18+G19+G20</f>
        <v>15638.400000000001</v>
      </c>
      <c r="H21" s="15"/>
    </row>
    <row r="22" spans="1:8" ht="21" customHeight="1">
      <c r="A22" s="15">
        <v>10</v>
      </c>
      <c r="B22" s="1" t="s">
        <v>173</v>
      </c>
      <c r="C22" s="15">
        <v>35799</v>
      </c>
      <c r="D22" s="15">
        <v>36286</v>
      </c>
      <c r="E22" s="31">
        <f>(D22-C22)*40</f>
        <v>19480</v>
      </c>
      <c r="F22" s="15">
        <v>0.54</v>
      </c>
      <c r="G22" s="15">
        <f>E22*F22</f>
        <v>10519.2</v>
      </c>
      <c r="H22" s="15" t="s">
        <v>11</v>
      </c>
    </row>
    <row r="23" spans="1:8" ht="21" customHeight="1">
      <c r="A23" s="13">
        <v>11</v>
      </c>
      <c r="B23" s="29" t="s">
        <v>174</v>
      </c>
      <c r="C23" s="15">
        <v>28207</v>
      </c>
      <c r="D23" s="15">
        <v>28700</v>
      </c>
      <c r="E23" s="31">
        <f>(D23-C23)*40</f>
        <v>19720</v>
      </c>
      <c r="F23" s="15">
        <v>0.54</v>
      </c>
      <c r="G23" s="15">
        <f>E23*F23</f>
        <v>10648.800000000001</v>
      </c>
      <c r="H23" s="15" t="s">
        <v>11</v>
      </c>
    </row>
    <row r="24" spans="1:8" ht="21" customHeight="1">
      <c r="A24" s="13">
        <v>12</v>
      </c>
      <c r="B24" s="29" t="s">
        <v>94</v>
      </c>
      <c r="C24" s="15">
        <v>54579</v>
      </c>
      <c r="D24" s="15">
        <v>58191</v>
      </c>
      <c r="E24" s="31">
        <f>D24-C24</f>
        <v>3612</v>
      </c>
      <c r="F24" s="15">
        <v>0.54</v>
      </c>
      <c r="G24" s="15">
        <f>E24*F24</f>
        <v>1950.48</v>
      </c>
      <c r="H24" s="15"/>
    </row>
    <row r="25" spans="1:8" ht="21" customHeight="1">
      <c r="A25" s="13">
        <v>13</v>
      </c>
      <c r="B25" s="29" t="s">
        <v>95</v>
      </c>
      <c r="C25" s="15">
        <v>14518</v>
      </c>
      <c r="D25" s="15">
        <v>14626</v>
      </c>
      <c r="E25" s="31">
        <f>D25-C25</f>
        <v>108</v>
      </c>
      <c r="F25" s="15">
        <v>0.54</v>
      </c>
      <c r="G25" s="15">
        <f>E25*F25</f>
        <v>58.32000000000001</v>
      </c>
      <c r="H25" s="15"/>
    </row>
    <row r="26" spans="1:8" ht="21" customHeight="1">
      <c r="A26" s="13">
        <v>14</v>
      </c>
      <c r="B26" s="29" t="s">
        <v>96</v>
      </c>
      <c r="C26" s="15">
        <v>30017</v>
      </c>
      <c r="D26" s="15">
        <v>32607</v>
      </c>
      <c r="E26" s="31">
        <f>D26-C26</f>
        <v>2590</v>
      </c>
      <c r="F26" s="15">
        <v>0.54</v>
      </c>
      <c r="G26" s="15">
        <f>E26*F26</f>
        <v>1398.6000000000001</v>
      </c>
      <c r="H26" s="15"/>
    </row>
    <row r="27" spans="1:8" ht="21" customHeight="1">
      <c r="A27" s="13">
        <v>15</v>
      </c>
      <c r="B27" s="29" t="s">
        <v>55</v>
      </c>
      <c r="C27" s="15"/>
      <c r="D27" s="15"/>
      <c r="E27" s="31">
        <f>E22+E23-E24-E25-E26</f>
        <v>32890</v>
      </c>
      <c r="F27" s="15"/>
      <c r="G27" s="15">
        <f>E27*0.54</f>
        <v>17760.600000000002</v>
      </c>
      <c r="H27" s="15"/>
    </row>
    <row r="28" spans="1:8" ht="21" customHeight="1">
      <c r="A28" s="29">
        <v>16</v>
      </c>
      <c r="B28" s="29" t="s">
        <v>97</v>
      </c>
      <c r="C28" s="15">
        <v>12928</v>
      </c>
      <c r="D28" s="15">
        <v>13196</v>
      </c>
      <c r="E28" s="31">
        <f>(D28-C28)*40</f>
        <v>10720</v>
      </c>
      <c r="F28" s="15"/>
      <c r="G28" s="15">
        <f>E28*0.54</f>
        <v>5788.8</v>
      </c>
      <c r="H28" s="15" t="s">
        <v>11</v>
      </c>
    </row>
    <row r="29" spans="1:8" ht="21" customHeight="1">
      <c r="A29" s="2" t="s">
        <v>67</v>
      </c>
      <c r="B29" s="1" t="s">
        <v>68</v>
      </c>
      <c r="C29" s="15"/>
      <c r="D29" s="15"/>
      <c r="E29" s="15">
        <f>E5+E6+E7+E11+E14+E15+E16+E17+E21+E27+E28</f>
        <v>84066</v>
      </c>
      <c r="F29" s="15"/>
      <c r="G29" s="15">
        <f>G5+G6+G7+G11+G14+G15+G16+G17+G21+G27+G28</f>
        <v>45395.64000000001</v>
      </c>
      <c r="H29" s="15"/>
    </row>
    <row r="30" ht="24" customHeight="1">
      <c r="A30" t="s">
        <v>98</v>
      </c>
    </row>
    <row r="31" spans="1:2" ht="24" customHeight="1">
      <c r="A31" t="s">
        <v>99</v>
      </c>
      <c r="B31" s="33"/>
    </row>
    <row r="32" ht="24" customHeight="1"/>
    <row r="33" ht="24" customHeight="1"/>
  </sheetData>
  <sheetProtection/>
  <mergeCells count="14">
    <mergeCell ref="A18:A20"/>
    <mergeCell ref="B3:B4"/>
    <mergeCell ref="B8:B10"/>
    <mergeCell ref="B12:B13"/>
    <mergeCell ref="E3:E4"/>
    <mergeCell ref="F3:F4"/>
    <mergeCell ref="A1:H1"/>
    <mergeCell ref="A2:H2"/>
    <mergeCell ref="C3:D3"/>
    <mergeCell ref="A3:A4"/>
    <mergeCell ref="A8:A11"/>
    <mergeCell ref="A12:A14"/>
    <mergeCell ref="G3:G4"/>
    <mergeCell ref="H3:H4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3">
      <selection activeCell="D36" sqref="D36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0.00390625" style="0" customWidth="1"/>
    <col min="7" max="7" width="11.125" style="0" customWidth="1"/>
    <col min="8" max="8" width="12.875" style="0" customWidth="1"/>
  </cols>
  <sheetData>
    <row r="1" spans="1:8" ht="1.5" customHeight="1">
      <c r="A1" s="67"/>
      <c r="B1" s="67"/>
      <c r="C1" s="67"/>
      <c r="D1" s="67"/>
      <c r="E1" s="67"/>
      <c r="F1" s="67"/>
      <c r="G1" s="67"/>
      <c r="H1" s="67"/>
    </row>
    <row r="2" spans="1:8" ht="15.75" customHeight="1">
      <c r="A2" s="51" t="s">
        <v>184</v>
      </c>
      <c r="B2" s="51"/>
      <c r="C2" s="51"/>
      <c r="D2" s="51"/>
      <c r="E2" s="51"/>
      <c r="F2" s="51"/>
      <c r="G2" s="51"/>
      <c r="H2" s="51"/>
    </row>
    <row r="3" spans="1:8" ht="16.5" customHeight="1">
      <c r="A3" s="65" t="s">
        <v>0</v>
      </c>
      <c r="B3" s="65" t="s">
        <v>41</v>
      </c>
      <c r="C3" s="68" t="s">
        <v>72</v>
      </c>
      <c r="D3" s="69"/>
      <c r="E3" s="65" t="s">
        <v>73</v>
      </c>
      <c r="F3" s="60" t="s">
        <v>46</v>
      </c>
      <c r="G3" s="60" t="s">
        <v>100</v>
      </c>
      <c r="H3" s="65" t="s">
        <v>7</v>
      </c>
    </row>
    <row r="4" spans="1:8" ht="15" customHeight="1">
      <c r="A4" s="66"/>
      <c r="B4" s="66"/>
      <c r="C4" s="15" t="s">
        <v>48</v>
      </c>
      <c r="D4" s="15" t="s">
        <v>49</v>
      </c>
      <c r="E4" s="66"/>
      <c r="F4" s="61"/>
      <c r="G4" s="61"/>
      <c r="H4" s="66"/>
    </row>
    <row r="5" spans="1:8" ht="22.5" customHeight="1">
      <c r="A5" s="55">
        <v>1</v>
      </c>
      <c r="B5" s="55" t="s">
        <v>80</v>
      </c>
      <c r="C5" s="15">
        <v>3885</v>
      </c>
      <c r="D5" s="15">
        <v>3925</v>
      </c>
      <c r="E5" s="15">
        <f>D5-C5</f>
        <v>40</v>
      </c>
      <c r="F5" s="15">
        <v>3.19</v>
      </c>
      <c r="G5" s="15">
        <f>E5*F5</f>
        <v>127.6</v>
      </c>
      <c r="H5" s="15" t="s">
        <v>101</v>
      </c>
    </row>
    <row r="6" spans="1:8" ht="22.5" customHeight="1">
      <c r="A6" s="56"/>
      <c r="B6" s="57"/>
      <c r="C6" s="15">
        <v>486</v>
      </c>
      <c r="D6" s="15">
        <v>516</v>
      </c>
      <c r="E6" s="15">
        <f>D6-C6</f>
        <v>30</v>
      </c>
      <c r="F6" s="15">
        <v>3.19</v>
      </c>
      <c r="G6" s="15">
        <f>E6*F6</f>
        <v>95.7</v>
      </c>
      <c r="H6" s="15"/>
    </row>
    <row r="7" spans="1:8" ht="22.5" customHeight="1">
      <c r="A7" s="57"/>
      <c r="B7" s="1" t="s">
        <v>55</v>
      </c>
      <c r="C7" s="15"/>
      <c r="D7" s="15"/>
      <c r="E7" s="15">
        <f>E5+E6</f>
        <v>70</v>
      </c>
      <c r="F7" s="15">
        <v>3.19</v>
      </c>
      <c r="G7" s="15">
        <f>G5+G6</f>
        <v>223.3</v>
      </c>
      <c r="H7" s="15"/>
    </row>
    <row r="8" spans="1:8" ht="22.5" customHeight="1">
      <c r="A8" s="55">
        <v>2</v>
      </c>
      <c r="B8" s="55" t="s">
        <v>81</v>
      </c>
      <c r="C8" s="15">
        <v>6213</v>
      </c>
      <c r="D8" s="15">
        <v>6295</v>
      </c>
      <c r="E8" s="15">
        <f aca="true" t="shared" si="0" ref="E8:E25">D8-C8</f>
        <v>82</v>
      </c>
      <c r="F8" s="15">
        <v>3.19</v>
      </c>
      <c r="G8" s="15">
        <f aca="true" t="shared" si="1" ref="G8:G25">E8*F8</f>
        <v>261.58</v>
      </c>
      <c r="H8" s="15" t="s">
        <v>82</v>
      </c>
    </row>
    <row r="9" spans="1:8" ht="22.5" customHeight="1">
      <c r="A9" s="56"/>
      <c r="B9" s="57"/>
      <c r="C9" s="15">
        <v>893</v>
      </c>
      <c r="D9" s="15">
        <v>923</v>
      </c>
      <c r="E9" s="15">
        <f t="shared" si="0"/>
        <v>30</v>
      </c>
      <c r="F9" s="15">
        <v>3.19</v>
      </c>
      <c r="G9" s="15">
        <f t="shared" si="1"/>
        <v>95.7</v>
      </c>
      <c r="H9" s="15"/>
    </row>
    <row r="10" spans="1:8" ht="22.5" customHeight="1">
      <c r="A10" s="57"/>
      <c r="B10" s="19" t="s">
        <v>55</v>
      </c>
      <c r="C10" s="15"/>
      <c r="D10" s="15"/>
      <c r="E10" s="15">
        <f>E8+E9</f>
        <v>112</v>
      </c>
      <c r="F10" s="15">
        <v>3.19</v>
      </c>
      <c r="G10" s="15">
        <f>G8+G9</f>
        <v>357.28</v>
      </c>
      <c r="H10" s="15"/>
    </row>
    <row r="11" spans="1:8" ht="22.5" customHeight="1">
      <c r="A11" s="55">
        <v>3</v>
      </c>
      <c r="B11" s="55" t="s">
        <v>83</v>
      </c>
      <c r="C11" s="15">
        <v>5253</v>
      </c>
      <c r="D11" s="15">
        <v>5315</v>
      </c>
      <c r="E11" s="15">
        <f t="shared" si="0"/>
        <v>62</v>
      </c>
      <c r="F11" s="15">
        <v>3.19</v>
      </c>
      <c r="G11" s="15">
        <f t="shared" si="1"/>
        <v>197.78</v>
      </c>
      <c r="H11" s="15" t="s">
        <v>102</v>
      </c>
    </row>
    <row r="12" spans="1:8" ht="22.5" customHeight="1">
      <c r="A12" s="56"/>
      <c r="B12" s="57"/>
      <c r="C12" s="15">
        <v>2029</v>
      </c>
      <c r="D12" s="15">
        <v>2059</v>
      </c>
      <c r="E12" s="15">
        <f t="shared" si="0"/>
        <v>30</v>
      </c>
      <c r="F12" s="15">
        <v>3.19</v>
      </c>
      <c r="G12" s="15">
        <f t="shared" si="1"/>
        <v>95.7</v>
      </c>
      <c r="H12" s="15"/>
    </row>
    <row r="13" spans="1:8" ht="22.5" customHeight="1">
      <c r="A13" s="57"/>
      <c r="B13" s="19" t="s">
        <v>55</v>
      </c>
      <c r="C13" s="15"/>
      <c r="D13" s="15"/>
      <c r="E13" s="15">
        <f>E11+E12</f>
        <v>92</v>
      </c>
      <c r="F13" s="15">
        <v>3.19</v>
      </c>
      <c r="G13" s="15">
        <f>G11+G12</f>
        <v>293.48</v>
      </c>
      <c r="H13" s="15"/>
    </row>
    <row r="14" spans="1:8" ht="22.5" customHeight="1">
      <c r="A14" s="55">
        <v>4</v>
      </c>
      <c r="B14" s="55" t="s">
        <v>84</v>
      </c>
      <c r="C14" s="15">
        <v>3735</v>
      </c>
      <c r="D14" s="15">
        <v>3775</v>
      </c>
      <c r="E14" s="15">
        <f t="shared" si="0"/>
        <v>40</v>
      </c>
      <c r="F14" s="15">
        <v>3.19</v>
      </c>
      <c r="G14" s="15">
        <f t="shared" si="1"/>
        <v>127.6</v>
      </c>
      <c r="H14" s="15"/>
    </row>
    <row r="15" spans="1:8" ht="22.5" customHeight="1">
      <c r="A15" s="56"/>
      <c r="B15" s="57"/>
      <c r="C15" s="15">
        <v>7289</v>
      </c>
      <c r="D15" s="15">
        <v>7428</v>
      </c>
      <c r="E15" s="15">
        <f t="shared" si="0"/>
        <v>139</v>
      </c>
      <c r="F15" s="15">
        <v>3.19</v>
      </c>
      <c r="G15" s="15">
        <f t="shared" si="1"/>
        <v>443.40999999999997</v>
      </c>
      <c r="H15" s="15"/>
    </row>
    <row r="16" spans="1:8" ht="22.5" customHeight="1">
      <c r="A16" s="57"/>
      <c r="B16" s="19" t="s">
        <v>55</v>
      </c>
      <c r="C16" s="15"/>
      <c r="D16" s="15"/>
      <c r="E16" s="15">
        <f>E14+E15</f>
        <v>179</v>
      </c>
      <c r="F16" s="15">
        <v>3.19</v>
      </c>
      <c r="G16" s="15">
        <f>G14+G15</f>
        <v>571.01</v>
      </c>
      <c r="H16" s="15"/>
    </row>
    <row r="17" spans="1:8" ht="22.5" customHeight="1">
      <c r="A17" s="70">
        <v>5</v>
      </c>
      <c r="B17" s="70" t="s">
        <v>85</v>
      </c>
      <c r="C17" s="15">
        <v>3513</v>
      </c>
      <c r="D17" s="15">
        <v>3563</v>
      </c>
      <c r="E17" s="15">
        <f t="shared" si="0"/>
        <v>50</v>
      </c>
      <c r="F17" s="15">
        <v>3.19</v>
      </c>
      <c r="G17" s="15">
        <f t="shared" si="1"/>
        <v>159.5</v>
      </c>
      <c r="H17" s="15" t="s">
        <v>86</v>
      </c>
    </row>
    <row r="18" spans="1:8" ht="22.5" customHeight="1">
      <c r="A18" s="72"/>
      <c r="B18" s="74"/>
      <c r="C18" s="15">
        <v>1212</v>
      </c>
      <c r="D18" s="15">
        <v>1242</v>
      </c>
      <c r="E18" s="15">
        <f t="shared" si="0"/>
        <v>30</v>
      </c>
      <c r="F18" s="15">
        <v>3.19</v>
      </c>
      <c r="G18" s="15">
        <f t="shared" si="1"/>
        <v>95.7</v>
      </c>
      <c r="H18" s="15"/>
    </row>
    <row r="19" spans="1:8" ht="22.5" customHeight="1">
      <c r="A19" s="75"/>
      <c r="B19" s="3" t="s">
        <v>55</v>
      </c>
      <c r="C19" s="15"/>
      <c r="D19" s="15"/>
      <c r="E19" s="15">
        <f>E17+E18</f>
        <v>80</v>
      </c>
      <c r="F19" s="15">
        <v>3.19</v>
      </c>
      <c r="G19" s="15">
        <f>G17+G18</f>
        <v>255.2</v>
      </c>
      <c r="H19" s="15"/>
    </row>
    <row r="20" spans="1:8" ht="22.5" customHeight="1">
      <c r="A20" s="19">
        <v>6</v>
      </c>
      <c r="B20" s="26" t="s">
        <v>87</v>
      </c>
      <c r="C20" s="15">
        <v>706</v>
      </c>
      <c r="D20" s="15">
        <v>728</v>
      </c>
      <c r="E20" s="15">
        <f>D20-C20</f>
        <v>22</v>
      </c>
      <c r="F20" s="15">
        <v>3.19</v>
      </c>
      <c r="G20" s="15">
        <f>E20*F20</f>
        <v>70.17999999999999</v>
      </c>
      <c r="H20" s="15"/>
    </row>
    <row r="21" spans="1:8" ht="22.5" customHeight="1">
      <c r="A21" s="55">
        <v>7</v>
      </c>
      <c r="B21" s="55" t="s">
        <v>88</v>
      </c>
      <c r="C21" s="15">
        <v>5704</v>
      </c>
      <c r="D21" s="15">
        <v>5754</v>
      </c>
      <c r="E21" s="15">
        <f>D21-C21</f>
        <v>50</v>
      </c>
      <c r="F21" s="15">
        <v>3.19</v>
      </c>
      <c r="G21" s="15">
        <f t="shared" si="1"/>
        <v>159.5</v>
      </c>
      <c r="H21" s="15" t="s">
        <v>89</v>
      </c>
    </row>
    <row r="22" spans="1:8" ht="22.5" customHeight="1">
      <c r="A22" s="56"/>
      <c r="B22" s="57"/>
      <c r="C22" s="15">
        <v>798</v>
      </c>
      <c r="D22" s="15">
        <v>828</v>
      </c>
      <c r="E22" s="15">
        <f t="shared" si="0"/>
        <v>30</v>
      </c>
      <c r="F22" s="15">
        <v>3.19</v>
      </c>
      <c r="G22" s="15">
        <f t="shared" si="1"/>
        <v>95.7</v>
      </c>
      <c r="H22" s="15"/>
    </row>
    <row r="23" spans="1:8" ht="22.5" customHeight="1">
      <c r="A23" s="57"/>
      <c r="B23" s="1" t="s">
        <v>55</v>
      </c>
      <c r="C23" s="15"/>
      <c r="D23" s="15"/>
      <c r="E23" s="15">
        <f>E21+E22</f>
        <v>80</v>
      </c>
      <c r="F23" s="15">
        <v>3.19</v>
      </c>
      <c r="G23" s="15">
        <f>G21+G22</f>
        <v>255.2</v>
      </c>
      <c r="H23" s="15"/>
    </row>
    <row r="24" spans="1:8" ht="22.5" customHeight="1">
      <c r="A24" s="55">
        <v>8</v>
      </c>
      <c r="B24" s="55" t="s">
        <v>90</v>
      </c>
      <c r="C24" s="15">
        <v>5029</v>
      </c>
      <c r="D24" s="15">
        <v>5045</v>
      </c>
      <c r="E24" s="15">
        <f>D24-C24</f>
        <v>16</v>
      </c>
      <c r="F24" s="15">
        <v>3.19</v>
      </c>
      <c r="G24" s="15">
        <f t="shared" si="1"/>
        <v>51.04</v>
      </c>
      <c r="H24" s="15"/>
    </row>
    <row r="25" spans="1:8" ht="22.5" customHeight="1">
      <c r="A25" s="56"/>
      <c r="B25" s="57"/>
      <c r="C25" s="15">
        <v>567</v>
      </c>
      <c r="D25" s="15">
        <v>577</v>
      </c>
      <c r="E25" s="15">
        <f t="shared" si="0"/>
        <v>10</v>
      </c>
      <c r="F25" s="15">
        <v>3.19</v>
      </c>
      <c r="G25" s="15">
        <f t="shared" si="1"/>
        <v>31.9</v>
      </c>
      <c r="H25" s="15"/>
    </row>
    <row r="26" spans="1:8" ht="22.5" customHeight="1">
      <c r="A26" s="57"/>
      <c r="B26" s="3" t="s">
        <v>55</v>
      </c>
      <c r="C26" s="27"/>
      <c r="D26" s="27"/>
      <c r="E26" s="15">
        <f>E24+E25</f>
        <v>26</v>
      </c>
      <c r="F26" s="15">
        <v>3.19</v>
      </c>
      <c r="G26" s="15">
        <f>G24+G25</f>
        <v>82.94</v>
      </c>
      <c r="H26" s="15"/>
    </row>
    <row r="27" spans="1:8" ht="22.5" customHeight="1">
      <c r="A27" s="1">
        <v>9</v>
      </c>
      <c r="B27" s="4" t="s">
        <v>103</v>
      </c>
      <c r="C27" s="28">
        <v>32674</v>
      </c>
      <c r="D27" s="28">
        <v>33890</v>
      </c>
      <c r="E27" s="15">
        <f>D27-C27</f>
        <v>1216</v>
      </c>
      <c r="F27" s="15">
        <v>3.19</v>
      </c>
      <c r="G27" s="15">
        <f>E27*F27</f>
        <v>3879.04</v>
      </c>
      <c r="H27" s="15"/>
    </row>
    <row r="28" spans="1:8" ht="22.5" customHeight="1">
      <c r="A28" s="18">
        <v>10</v>
      </c>
      <c r="B28" s="43" t="s">
        <v>175</v>
      </c>
      <c r="C28" s="28">
        <v>35139</v>
      </c>
      <c r="D28" s="28">
        <v>37799</v>
      </c>
      <c r="E28" s="15">
        <f>D28-C28</f>
        <v>2660</v>
      </c>
      <c r="F28" s="15">
        <v>3.19</v>
      </c>
      <c r="G28" s="15">
        <f>E28*F28</f>
        <v>8485.4</v>
      </c>
      <c r="H28" s="15"/>
    </row>
    <row r="29" spans="1:8" ht="22.5" customHeight="1">
      <c r="A29" s="73" t="s">
        <v>67</v>
      </c>
      <c r="B29" s="49"/>
      <c r="C29" s="15"/>
      <c r="D29" s="15"/>
      <c r="E29" s="15">
        <f>E7+E10+E13+E16+E19+E20+E23+E26+E27+E28</f>
        <v>4537</v>
      </c>
      <c r="F29" s="15"/>
      <c r="G29" s="15">
        <f>G7+G10+G13+G16+G19+G20+G23+G26+G27+G28</f>
        <v>14473.029999999999</v>
      </c>
      <c r="H29" s="15"/>
    </row>
    <row r="31" spans="1:7" ht="14.25">
      <c r="A31" t="s">
        <v>70</v>
      </c>
      <c r="G31" t="s">
        <v>71</v>
      </c>
    </row>
  </sheetData>
  <sheetProtection/>
  <mergeCells count="24">
    <mergeCell ref="B5:B6"/>
    <mergeCell ref="B8:B9"/>
    <mergeCell ref="A17:A19"/>
    <mergeCell ref="B24:B25"/>
    <mergeCell ref="A21:A23"/>
    <mergeCell ref="B11:B12"/>
    <mergeCell ref="A1:H1"/>
    <mergeCell ref="A2:H2"/>
    <mergeCell ref="C3:D3"/>
    <mergeCell ref="E3:E4"/>
    <mergeCell ref="F3:F4"/>
    <mergeCell ref="G3:G4"/>
    <mergeCell ref="H3:H4"/>
    <mergeCell ref="B3:B4"/>
    <mergeCell ref="A29:B29"/>
    <mergeCell ref="A3:A4"/>
    <mergeCell ref="A5:A7"/>
    <mergeCell ref="A8:A10"/>
    <mergeCell ref="A11:A13"/>
    <mergeCell ref="A14:A16"/>
    <mergeCell ref="A24:A26"/>
    <mergeCell ref="B14:B15"/>
    <mergeCell ref="B17:B18"/>
    <mergeCell ref="B21:B22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1">
      <selection activeCell="E29" sqref="E29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67"/>
      <c r="B1" s="67"/>
      <c r="C1" s="67"/>
      <c r="D1" s="67"/>
      <c r="E1" s="67"/>
      <c r="F1" s="67"/>
      <c r="G1" s="67"/>
      <c r="H1" s="67"/>
      <c r="I1" s="67"/>
    </row>
    <row r="2" spans="1:9" ht="18" customHeight="1">
      <c r="A2" s="51" t="s">
        <v>185</v>
      </c>
      <c r="B2" s="51"/>
      <c r="C2" s="51"/>
      <c r="D2" s="51"/>
      <c r="E2" s="51"/>
      <c r="F2" s="51"/>
      <c r="G2" s="51"/>
      <c r="H2" s="51"/>
      <c r="I2" s="51"/>
    </row>
    <row r="3" spans="1:9" ht="14.25">
      <c r="A3" s="65" t="s">
        <v>0</v>
      </c>
      <c r="B3" s="65" t="s">
        <v>41</v>
      </c>
      <c r="C3" s="65" t="s">
        <v>43</v>
      </c>
      <c r="D3" s="68" t="s">
        <v>44</v>
      </c>
      <c r="E3" s="69"/>
      <c r="F3" s="65" t="s">
        <v>45</v>
      </c>
      <c r="G3" s="60" t="s">
        <v>46</v>
      </c>
      <c r="H3" s="60" t="s">
        <v>6</v>
      </c>
      <c r="I3" s="65" t="s">
        <v>7</v>
      </c>
    </row>
    <row r="4" spans="1:9" ht="12.75" customHeight="1">
      <c r="A4" s="66"/>
      <c r="B4" s="66"/>
      <c r="C4" s="66"/>
      <c r="D4" s="15" t="s">
        <v>48</v>
      </c>
      <c r="E4" s="15" t="s">
        <v>49</v>
      </c>
      <c r="F4" s="66"/>
      <c r="G4" s="61"/>
      <c r="H4" s="61"/>
      <c r="I4" s="66"/>
    </row>
    <row r="5" spans="1:9" ht="22.5" customHeight="1">
      <c r="A5" s="14">
        <v>1</v>
      </c>
      <c r="B5" s="55" t="s">
        <v>104</v>
      </c>
      <c r="C5" s="1"/>
      <c r="D5" s="15">
        <v>90168</v>
      </c>
      <c r="E5" s="15">
        <v>91181</v>
      </c>
      <c r="F5" s="15">
        <f>E5-D5</f>
        <v>1013</v>
      </c>
      <c r="G5" s="15">
        <v>0.54</v>
      </c>
      <c r="H5" s="15">
        <f>F5*G5</f>
        <v>547.02</v>
      </c>
      <c r="I5" s="15"/>
    </row>
    <row r="6" spans="1:9" ht="22.5" customHeight="1">
      <c r="A6" s="55">
        <v>2</v>
      </c>
      <c r="B6" s="57"/>
      <c r="C6" s="1"/>
      <c r="D6" s="15">
        <v>122450</v>
      </c>
      <c r="E6" s="15">
        <v>125089</v>
      </c>
      <c r="F6" s="15">
        <f>E6-D6</f>
        <v>2639</v>
      </c>
      <c r="G6" s="15">
        <v>0.54</v>
      </c>
      <c r="H6" s="15">
        <f aca="true" t="shared" si="0" ref="H6:H20">F6*G6</f>
        <v>1425.0600000000002</v>
      </c>
      <c r="I6" s="15"/>
    </row>
    <row r="7" spans="1:9" ht="22.5" customHeight="1">
      <c r="A7" s="57"/>
      <c r="B7" s="19" t="s">
        <v>55</v>
      </c>
      <c r="C7" s="1"/>
      <c r="D7" s="11"/>
      <c r="E7" s="11"/>
      <c r="F7" s="11">
        <f>F5+F6</f>
        <v>3652</v>
      </c>
      <c r="G7" s="15">
        <v>0.54</v>
      </c>
      <c r="H7" s="15">
        <f t="shared" si="0"/>
        <v>1972.0800000000002</v>
      </c>
      <c r="I7" s="15"/>
    </row>
    <row r="8" spans="1:9" ht="22.5" customHeight="1">
      <c r="A8" s="16">
        <v>3</v>
      </c>
      <c r="B8" s="16" t="s">
        <v>105</v>
      </c>
      <c r="C8" s="1"/>
      <c r="D8" s="16">
        <v>158205</v>
      </c>
      <c r="E8" s="16">
        <v>158205</v>
      </c>
      <c r="F8" s="11">
        <f>E8-D8</f>
        <v>0</v>
      </c>
      <c r="G8" s="15">
        <v>0.54</v>
      </c>
      <c r="H8" s="15">
        <f t="shared" si="0"/>
        <v>0</v>
      </c>
      <c r="I8" s="15" t="s">
        <v>106</v>
      </c>
    </row>
    <row r="9" spans="1:9" ht="22.5" customHeight="1">
      <c r="A9" s="15">
        <v>4</v>
      </c>
      <c r="B9" s="1" t="s">
        <v>90</v>
      </c>
      <c r="C9" s="1"/>
      <c r="D9" s="15">
        <v>22881</v>
      </c>
      <c r="E9" s="15">
        <v>23180</v>
      </c>
      <c r="F9" s="15">
        <f aca="true" t="shared" si="1" ref="F9:F19">E9-D9</f>
        <v>299</v>
      </c>
      <c r="G9" s="15">
        <v>0.54</v>
      </c>
      <c r="H9" s="15">
        <f t="shared" si="0"/>
        <v>161.46</v>
      </c>
      <c r="I9" s="15" t="s">
        <v>107</v>
      </c>
    </row>
    <row r="10" spans="1:9" ht="22.5" customHeight="1">
      <c r="A10" s="55">
        <v>5</v>
      </c>
      <c r="B10" s="55" t="s">
        <v>108</v>
      </c>
      <c r="C10" s="1"/>
      <c r="D10" s="15">
        <v>71631</v>
      </c>
      <c r="E10" s="15">
        <v>71631</v>
      </c>
      <c r="F10" s="15">
        <f t="shared" si="1"/>
        <v>0</v>
      </c>
      <c r="G10" s="15">
        <v>0.54</v>
      </c>
      <c r="H10" s="15">
        <f t="shared" si="0"/>
        <v>0</v>
      </c>
      <c r="I10" s="15" t="s">
        <v>109</v>
      </c>
    </row>
    <row r="11" spans="1:9" ht="22.5" customHeight="1">
      <c r="A11" s="56"/>
      <c r="B11" s="57"/>
      <c r="C11" s="1" t="s">
        <v>110</v>
      </c>
      <c r="D11" s="15">
        <v>3458</v>
      </c>
      <c r="E11" s="15">
        <v>3458</v>
      </c>
      <c r="F11" s="15">
        <f>(E11-D11)*30</f>
        <v>0</v>
      </c>
      <c r="G11" s="15">
        <v>0.54</v>
      </c>
      <c r="H11" s="15">
        <f t="shared" si="0"/>
        <v>0</v>
      </c>
      <c r="I11" s="15"/>
    </row>
    <row r="12" spans="1:9" ht="22.5" customHeight="1">
      <c r="A12" s="57"/>
      <c r="B12" s="17" t="s">
        <v>55</v>
      </c>
      <c r="C12" s="1"/>
      <c r="D12" s="15"/>
      <c r="E12" s="15"/>
      <c r="F12" s="15">
        <f>F10+F11</f>
        <v>0</v>
      </c>
      <c r="G12" s="15">
        <v>0.54</v>
      </c>
      <c r="H12" s="15">
        <f t="shared" si="0"/>
        <v>0</v>
      </c>
      <c r="I12" s="15"/>
    </row>
    <row r="13" spans="1:9" ht="22.5" customHeight="1">
      <c r="A13" s="14">
        <v>6</v>
      </c>
      <c r="B13" s="1" t="s">
        <v>111</v>
      </c>
      <c r="C13" s="1"/>
      <c r="D13" s="15">
        <v>173068</v>
      </c>
      <c r="E13" s="15">
        <v>176721</v>
      </c>
      <c r="F13" s="15">
        <f t="shared" si="1"/>
        <v>3653</v>
      </c>
      <c r="G13" s="15">
        <v>0.54</v>
      </c>
      <c r="H13" s="15">
        <f t="shared" si="0"/>
        <v>1972.6200000000001</v>
      </c>
      <c r="I13" s="15" t="s">
        <v>112</v>
      </c>
    </row>
    <row r="14" spans="1:9" ht="22.5" customHeight="1">
      <c r="A14" s="14">
        <v>7</v>
      </c>
      <c r="B14" s="1" t="s">
        <v>113</v>
      </c>
      <c r="C14" s="1"/>
      <c r="D14" s="15">
        <v>85777</v>
      </c>
      <c r="E14" s="15">
        <v>87326</v>
      </c>
      <c r="F14" s="15">
        <f t="shared" si="1"/>
        <v>1549</v>
      </c>
      <c r="G14" s="15">
        <v>0.54</v>
      </c>
      <c r="H14" s="15">
        <f t="shared" si="0"/>
        <v>836.46</v>
      </c>
      <c r="I14" s="15"/>
    </row>
    <row r="15" spans="1:9" ht="22.5" customHeight="1">
      <c r="A15" s="16">
        <v>8</v>
      </c>
      <c r="B15" s="16" t="s">
        <v>114</v>
      </c>
      <c r="C15" s="1"/>
      <c r="D15" s="11">
        <v>37257</v>
      </c>
      <c r="E15" s="11">
        <v>38429</v>
      </c>
      <c r="F15" s="11">
        <f t="shared" si="1"/>
        <v>1172</v>
      </c>
      <c r="G15" s="15">
        <v>0.54</v>
      </c>
      <c r="H15" s="15">
        <f t="shared" si="0"/>
        <v>632.88</v>
      </c>
      <c r="I15" s="15" t="s">
        <v>115</v>
      </c>
    </row>
    <row r="16" spans="1:9" ht="22.5" customHeight="1">
      <c r="A16" s="15">
        <v>9</v>
      </c>
      <c r="B16" s="2" t="s">
        <v>90</v>
      </c>
      <c r="C16" s="2"/>
      <c r="D16" s="15">
        <v>13631</v>
      </c>
      <c r="E16" s="15">
        <v>14398</v>
      </c>
      <c r="F16" s="15">
        <f t="shared" si="1"/>
        <v>767</v>
      </c>
      <c r="G16" s="15">
        <v>0.54</v>
      </c>
      <c r="H16" s="15">
        <f t="shared" si="0"/>
        <v>414.18</v>
      </c>
      <c r="I16" s="15" t="s">
        <v>116</v>
      </c>
    </row>
    <row r="17" spans="1:9" ht="22.5" customHeight="1">
      <c r="A17" s="14">
        <v>10</v>
      </c>
      <c r="B17" s="1" t="s">
        <v>117</v>
      </c>
      <c r="C17" s="2"/>
      <c r="D17" s="15">
        <v>113647</v>
      </c>
      <c r="E17" s="15">
        <v>114710</v>
      </c>
      <c r="F17" s="15">
        <f t="shared" si="1"/>
        <v>1063</v>
      </c>
      <c r="G17" s="15">
        <v>0.54</v>
      </c>
      <c r="H17" s="15">
        <f t="shared" si="0"/>
        <v>574.02</v>
      </c>
      <c r="I17" s="15" t="s">
        <v>118</v>
      </c>
    </row>
    <row r="18" spans="1:9" ht="22.5" customHeight="1">
      <c r="A18" s="14">
        <v>11</v>
      </c>
      <c r="B18" s="21" t="s">
        <v>119</v>
      </c>
      <c r="C18" s="21"/>
      <c r="D18" s="15">
        <v>3776</v>
      </c>
      <c r="E18" s="15">
        <v>4679</v>
      </c>
      <c r="F18" s="15">
        <f t="shared" si="1"/>
        <v>903</v>
      </c>
      <c r="G18" s="15">
        <v>0.54</v>
      </c>
      <c r="H18" s="15">
        <f t="shared" si="0"/>
        <v>487.62</v>
      </c>
      <c r="I18" s="15" t="s">
        <v>120</v>
      </c>
    </row>
    <row r="19" spans="1:9" ht="22.5" customHeight="1">
      <c r="A19" s="14">
        <v>12</v>
      </c>
      <c r="B19" s="2" t="s">
        <v>121</v>
      </c>
      <c r="C19" s="2"/>
      <c r="D19" s="15">
        <v>163712</v>
      </c>
      <c r="E19" s="15">
        <v>167379</v>
      </c>
      <c r="F19" s="15">
        <f t="shared" si="1"/>
        <v>3667</v>
      </c>
      <c r="G19" s="15">
        <v>0.54</v>
      </c>
      <c r="H19" s="15">
        <f t="shared" si="0"/>
        <v>1980.18</v>
      </c>
      <c r="I19" s="2"/>
    </row>
    <row r="20" spans="1:9" ht="22.5" customHeight="1">
      <c r="A20" s="14">
        <v>13</v>
      </c>
      <c r="B20" s="2" t="s">
        <v>122</v>
      </c>
      <c r="C20" s="2"/>
      <c r="D20" s="15">
        <v>4743</v>
      </c>
      <c r="E20" s="15">
        <v>4876</v>
      </c>
      <c r="F20" s="15">
        <f>(E20-D20)*40</f>
        <v>5320</v>
      </c>
      <c r="G20" s="15">
        <v>0.54</v>
      </c>
      <c r="H20" s="15">
        <f t="shared" si="0"/>
        <v>2872.8</v>
      </c>
      <c r="I20" s="1" t="s">
        <v>11</v>
      </c>
    </row>
    <row r="21" spans="1:9" ht="22.5" customHeight="1">
      <c r="A21" s="14"/>
      <c r="B21" s="1" t="s">
        <v>55</v>
      </c>
      <c r="C21" s="2"/>
      <c r="D21" s="15"/>
      <c r="E21" s="15"/>
      <c r="F21" s="15">
        <f>F19+F20</f>
        <v>8987</v>
      </c>
      <c r="G21" s="15"/>
      <c r="H21" s="15">
        <f>F21*0.54</f>
        <v>4852.9800000000005</v>
      </c>
      <c r="I21" s="1"/>
    </row>
    <row r="22" spans="1:9" ht="22.5" customHeight="1">
      <c r="A22" s="14">
        <v>15</v>
      </c>
      <c r="B22" s="2" t="s">
        <v>123</v>
      </c>
      <c r="C22" s="2"/>
      <c r="D22" s="15">
        <v>9663</v>
      </c>
      <c r="E22" s="15">
        <v>10274</v>
      </c>
      <c r="F22" s="15">
        <f>E22-D22</f>
        <v>611</v>
      </c>
      <c r="G22" s="15">
        <v>0.54</v>
      </c>
      <c r="H22" s="15">
        <f>F22*G22</f>
        <v>329.94</v>
      </c>
      <c r="I22" s="2"/>
    </row>
    <row r="23" spans="1:9" ht="22.5" customHeight="1">
      <c r="A23" s="14">
        <v>16</v>
      </c>
      <c r="B23" s="2" t="s">
        <v>124</v>
      </c>
      <c r="C23" s="2" t="s">
        <v>9</v>
      </c>
      <c r="D23" s="15">
        <v>10839</v>
      </c>
      <c r="E23" s="15">
        <v>11046</v>
      </c>
      <c r="F23" s="15">
        <f>(E23-D23)*30</f>
        <v>6210</v>
      </c>
      <c r="G23" s="15">
        <v>0.54</v>
      </c>
      <c r="H23" s="15">
        <f>F23*G23</f>
        <v>3353.4</v>
      </c>
      <c r="I23" s="2"/>
    </row>
    <row r="24" spans="1:9" ht="22.5" customHeight="1">
      <c r="A24" s="14">
        <v>17</v>
      </c>
      <c r="B24" s="1" t="s">
        <v>55</v>
      </c>
      <c r="C24" s="2"/>
      <c r="D24" s="15"/>
      <c r="E24" s="15"/>
      <c r="F24" s="15">
        <f>F22+F23</f>
        <v>6821</v>
      </c>
      <c r="G24" s="15"/>
      <c r="H24" s="15">
        <f>F24*0.54</f>
        <v>3683.34</v>
      </c>
      <c r="I24" s="2"/>
    </row>
    <row r="25" spans="1:9" ht="22.5" customHeight="1">
      <c r="A25" s="14">
        <v>18</v>
      </c>
      <c r="B25" s="22" t="s">
        <v>125</v>
      </c>
      <c r="C25" s="22"/>
      <c r="D25" s="22">
        <v>201767</v>
      </c>
      <c r="E25" s="22">
        <v>209481</v>
      </c>
      <c r="F25" s="22">
        <f>E25-D25</f>
        <v>7714</v>
      </c>
      <c r="G25" s="22">
        <v>0.54</v>
      </c>
      <c r="H25" s="22">
        <f>F25*G25</f>
        <v>4165.56</v>
      </c>
      <c r="I25" s="2"/>
    </row>
    <row r="26" spans="1:9" ht="22.5" customHeight="1">
      <c r="A26" s="14">
        <v>19</v>
      </c>
      <c r="B26" s="22" t="s">
        <v>126</v>
      </c>
      <c r="C26" s="22" t="s">
        <v>11</v>
      </c>
      <c r="D26" s="22">
        <v>6967</v>
      </c>
      <c r="E26" s="22">
        <v>7578</v>
      </c>
      <c r="F26" s="22">
        <f>(E26-D26)*40</f>
        <v>24440</v>
      </c>
      <c r="G26" s="22">
        <v>0.54</v>
      </c>
      <c r="H26" s="22">
        <f>F26*G26</f>
        <v>13197.6</v>
      </c>
      <c r="I26" s="2"/>
    </row>
    <row r="27" spans="1:9" ht="22.5" customHeight="1">
      <c r="A27" s="14"/>
      <c r="B27" s="22" t="s">
        <v>55</v>
      </c>
      <c r="C27" s="22"/>
      <c r="D27" s="22"/>
      <c r="E27" s="22"/>
      <c r="F27" s="22">
        <f>F25+F26</f>
        <v>32154</v>
      </c>
      <c r="G27" s="22"/>
      <c r="H27" s="22">
        <f>F27*0.54</f>
        <v>17363.16</v>
      </c>
      <c r="I27" s="2"/>
    </row>
    <row r="28" spans="1:9" ht="22.5" customHeight="1">
      <c r="A28" s="14">
        <v>20</v>
      </c>
      <c r="B28" s="2" t="s">
        <v>127</v>
      </c>
      <c r="C28" s="2"/>
      <c r="D28" s="15">
        <v>252552</v>
      </c>
      <c r="E28" s="15">
        <v>257321</v>
      </c>
      <c r="F28" s="15">
        <f>E28-D28</f>
        <v>4769</v>
      </c>
      <c r="G28" s="15">
        <v>0.54</v>
      </c>
      <c r="H28" s="15">
        <f>F28*G28</f>
        <v>2575.26</v>
      </c>
      <c r="I28" s="2"/>
    </row>
    <row r="29" spans="1:9" ht="22.5" customHeight="1">
      <c r="A29" s="2"/>
      <c r="B29" s="2" t="s">
        <v>67</v>
      </c>
      <c r="C29" s="2"/>
      <c r="D29" s="2"/>
      <c r="E29" s="2"/>
      <c r="F29" s="15">
        <f>F7+F8+F9+F12+F13+F14+F15+F16+F17+F18+F21+F24+F28+F27</f>
        <v>65789</v>
      </c>
      <c r="G29" s="15"/>
      <c r="H29" s="15">
        <f>H7+H8+H9+H12+H13+H14+H15+H16+H17+H18+H21+H24+H28+H27</f>
        <v>35526.06</v>
      </c>
      <c r="I29" s="15"/>
    </row>
    <row r="30" ht="15.75" customHeight="1">
      <c r="F30" s="23"/>
    </row>
    <row r="31" spans="2:3" ht="15" customHeight="1">
      <c r="B31" s="5" t="s">
        <v>128</v>
      </c>
      <c r="C31" s="5"/>
    </row>
    <row r="32" ht="15" customHeight="1">
      <c r="B32" s="24"/>
    </row>
    <row r="33" ht="22.5" customHeight="1"/>
  </sheetData>
  <sheetProtection/>
  <mergeCells count="14">
    <mergeCell ref="F3:F4"/>
    <mergeCell ref="G3:G4"/>
    <mergeCell ref="H3:H4"/>
    <mergeCell ref="I3:I4"/>
    <mergeCell ref="A1:I1"/>
    <mergeCell ref="A2:I2"/>
    <mergeCell ref="D3:E3"/>
    <mergeCell ref="A3:A4"/>
    <mergeCell ref="A6:A7"/>
    <mergeCell ref="A10:A12"/>
    <mergeCell ref="B3:B4"/>
    <mergeCell ref="B5:B6"/>
    <mergeCell ref="B10:B11"/>
    <mergeCell ref="C3:C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AutoBVT</cp:lastModifiedBy>
  <cp:lastPrinted>2019-10-15T04:56:44Z</cp:lastPrinted>
  <dcterms:created xsi:type="dcterms:W3CDTF">2009-07-01T02:23:39Z</dcterms:created>
  <dcterms:modified xsi:type="dcterms:W3CDTF">2019-10-15T04:56:56Z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