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沁园浴室水电费" sheetId="1" r:id="rId1"/>
    <sheet name="润园浴室水电费 " sheetId="2" r:id="rId2"/>
    <sheet name="沁园 (电)" sheetId="3" r:id="rId3"/>
    <sheet name="沁园（水）" sheetId="4" r:id="rId4"/>
    <sheet name="润园 (电)" sheetId="5" r:id="rId5"/>
    <sheet name="润园（水）" sheetId="6" r:id="rId6"/>
    <sheet name="泽园 (电)" sheetId="7" r:id="rId7"/>
    <sheet name="泽园（水）" sheetId="8" r:id="rId8"/>
    <sheet name="商务租点电费" sheetId="9" r:id="rId9"/>
    <sheet name="澄园膳食租点电费 " sheetId="10" r:id="rId10"/>
    <sheet name="澄园膳食租点水费  " sheetId="11" r:id="rId11"/>
    <sheet name="Sheet1 (2)" sheetId="12" r:id="rId12"/>
    <sheet name="Sheet1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<sst xmlns="http://schemas.openxmlformats.org/spreadsheetml/2006/main" count="389" uniqueCount="167">
  <si>
    <r>
      <t>沁园浴室  5</t>
    </r>
    <r>
      <rPr>
        <sz val="14"/>
        <color indexed="8"/>
        <rFont val="宋体"/>
        <family val="0"/>
      </rPr>
      <t>月份</t>
    </r>
  </si>
  <si>
    <t>序号</t>
  </si>
  <si>
    <t>位置</t>
  </si>
  <si>
    <t>上月读数</t>
  </si>
  <si>
    <t>本月读数</t>
  </si>
  <si>
    <t>实用计量</t>
  </si>
  <si>
    <t>单价</t>
  </si>
  <si>
    <t>金额（元）</t>
  </si>
  <si>
    <t>备注</t>
  </si>
  <si>
    <t>10栋（电）</t>
  </si>
  <si>
    <t>5/150</t>
  </si>
  <si>
    <t>15栋（电表1）</t>
  </si>
  <si>
    <t>5/200</t>
  </si>
  <si>
    <t>15栋（电表2）</t>
  </si>
  <si>
    <t>15栋（电表3）</t>
  </si>
  <si>
    <t>8栋（电）</t>
  </si>
  <si>
    <t>电费合计：</t>
  </si>
  <si>
    <t>10栋（水）</t>
  </si>
  <si>
    <t>15栋（水）</t>
  </si>
  <si>
    <t>8栋（水）</t>
  </si>
  <si>
    <t>水费合计：</t>
  </si>
  <si>
    <t>水电费合计</t>
  </si>
  <si>
    <t>使用单位签字：</t>
  </si>
  <si>
    <t>南审抄表人：朱远山</t>
  </si>
  <si>
    <r>
      <t>润园浴室  5</t>
    </r>
    <r>
      <rPr>
        <sz val="14"/>
        <color indexed="8"/>
        <rFont val="宋体"/>
        <family val="0"/>
      </rPr>
      <t>月份</t>
    </r>
  </si>
  <si>
    <t>主机总表</t>
  </si>
  <si>
    <t>5/1200</t>
  </si>
  <si>
    <t>一站浴室</t>
  </si>
  <si>
    <t>二站浴室</t>
  </si>
  <si>
    <t>三站浴室</t>
  </si>
  <si>
    <t>四站浴室</t>
  </si>
  <si>
    <t>五站浴室</t>
  </si>
  <si>
    <t>水表</t>
  </si>
  <si>
    <t>水电费总合计：</t>
  </si>
  <si>
    <t>膳食沁园租点5月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</si>
  <si>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</si>
  <si>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</si>
  <si>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</si>
  <si>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</si>
  <si>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</si>
  <si>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</si>
  <si>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</si>
  <si>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</si>
  <si>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</si>
  <si>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</si>
  <si>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</si>
  <si>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恒妤餐厅</t>
  </si>
  <si>
    <t>200/5</t>
  </si>
  <si>
    <t>原五谷粮</t>
  </si>
  <si>
    <t>小计</t>
  </si>
  <si>
    <t>哈姆特</t>
  </si>
  <si>
    <t>100/5</t>
  </si>
  <si>
    <t>原塔菲</t>
  </si>
  <si>
    <t>沁雅居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</si>
  <si>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</si>
  <si>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原禾雨轩</t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</si>
  <si>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</si>
  <si>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</si>
  <si>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乐依乐</t>
  </si>
  <si>
    <r>
      <t>2</t>
    </r>
    <r>
      <rPr>
        <sz val="12"/>
        <rFont val="宋体"/>
        <family val="0"/>
      </rPr>
      <t>00/5</t>
    </r>
  </si>
  <si>
    <t>原泉润百合</t>
  </si>
  <si>
    <t>合计：</t>
  </si>
  <si>
    <t xml:space="preserve"> </t>
  </si>
  <si>
    <t>备注：乐依乐电量已扣除湾仔岛电量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</si>
  <si>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</si>
  <si>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</si>
  <si>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</si>
  <si>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</si>
  <si>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</si>
  <si>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</si>
  <si>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</si>
  <si>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</si>
  <si>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</si>
  <si>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备注：恒妤水量已减去服务楼一层厕所用水量</t>
  </si>
  <si>
    <t>膳食润园租点5月</t>
  </si>
  <si>
    <t>皇茶</t>
  </si>
  <si>
    <t>三叔公面馆</t>
  </si>
  <si>
    <t>原汉堡皇</t>
  </si>
  <si>
    <t>回头客</t>
  </si>
  <si>
    <t>知源坊</t>
  </si>
  <si>
    <t>小米米</t>
  </si>
  <si>
    <t>原艺禾靓饭</t>
  </si>
  <si>
    <t>卡普思</t>
  </si>
  <si>
    <t>功夫煲仔</t>
  </si>
  <si>
    <t>原学士苑</t>
  </si>
  <si>
    <t>吉祥馄饨</t>
  </si>
  <si>
    <t>风沙渡照明</t>
  </si>
  <si>
    <t>风沙渡动力</t>
  </si>
  <si>
    <t>操作间</t>
  </si>
  <si>
    <t>卡特照明</t>
  </si>
  <si>
    <t>卡特动力</t>
  </si>
  <si>
    <t>润园冰库</t>
  </si>
  <si>
    <t>润园机房</t>
  </si>
  <si>
    <t>值班室</t>
  </si>
  <si>
    <t>三层照明</t>
  </si>
  <si>
    <t>备注：卡特餐厅用电量已扣除冰库、机房、弱电、值班室用电量。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</si>
  <si>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</si>
  <si>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</si>
  <si>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原包天下</t>
  </si>
  <si>
    <t>原米线</t>
  </si>
  <si>
    <t>风沙渡</t>
  </si>
  <si>
    <t>卡特餐厅</t>
  </si>
  <si>
    <t>膳食泽园租点5月</t>
  </si>
  <si>
    <t>蜜妮莎</t>
  </si>
  <si>
    <t>苏味居</t>
  </si>
  <si>
    <t>原真之味</t>
  </si>
  <si>
    <t>原麻辣</t>
  </si>
  <si>
    <t>回味</t>
  </si>
  <si>
    <t>原艺禾</t>
  </si>
  <si>
    <t>150/5</t>
  </si>
  <si>
    <t>汉都</t>
  </si>
  <si>
    <t>原欧爱</t>
  </si>
  <si>
    <t>怪味居</t>
  </si>
  <si>
    <t>鲜味多</t>
  </si>
  <si>
    <t>原妙香</t>
  </si>
  <si>
    <t>原千里香</t>
  </si>
  <si>
    <t>奕家靓饭</t>
  </si>
  <si>
    <t>原炙酷</t>
  </si>
  <si>
    <t>麻辣香锅</t>
  </si>
  <si>
    <t>原鸭血粉丝</t>
  </si>
  <si>
    <t>顺心美食照明</t>
  </si>
  <si>
    <t>顺心美食动力</t>
  </si>
  <si>
    <t>清真餐厅照明</t>
  </si>
  <si>
    <t>清真餐厅动力</t>
  </si>
  <si>
    <t>一层大厅</t>
  </si>
  <si>
    <t>金额 （元）</t>
  </si>
  <si>
    <t>顺心美食</t>
  </si>
  <si>
    <t>清真餐厅</t>
  </si>
  <si>
    <t>商务租点5月（电费）</t>
  </si>
  <si>
    <t>店名</t>
  </si>
  <si>
    <t>欧意造型</t>
  </si>
  <si>
    <t>知音图文</t>
  </si>
  <si>
    <t>新春图文</t>
  </si>
  <si>
    <t>阿才不乖</t>
  </si>
  <si>
    <t>校园快递</t>
  </si>
  <si>
    <t>泽园书报亭</t>
  </si>
  <si>
    <t>润园书报亭</t>
  </si>
  <si>
    <t>润园电信</t>
  </si>
  <si>
    <t>润园联通</t>
  </si>
  <si>
    <t>润园移动</t>
  </si>
  <si>
    <t>澄园联通</t>
  </si>
  <si>
    <t>先锋书局</t>
  </si>
  <si>
    <t>5/500</t>
  </si>
  <si>
    <t>世界美食</t>
  </si>
  <si>
    <t>诚启文化广场</t>
  </si>
  <si>
    <t>文化（水）</t>
  </si>
  <si>
    <t>合计</t>
  </si>
  <si>
    <t xml:space="preserve">   </t>
  </si>
  <si>
    <t>澄园膳食租点5月（电费）</t>
  </si>
  <si>
    <t>八八酷</t>
  </si>
  <si>
    <t>京客奶茶</t>
  </si>
  <si>
    <t>酷巴客</t>
  </si>
  <si>
    <t>清料理</t>
  </si>
  <si>
    <t>汤大姐</t>
  </si>
  <si>
    <t>荔湾村</t>
  </si>
  <si>
    <t>传奇美食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</si>
  <si>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</si>
  <si>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</si>
  <si>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</si>
  <si>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</si>
  <si>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</si>
  <si>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</si>
  <si>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</si>
  <si>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麻辣烫</t>
  </si>
  <si>
    <t>匆匆那年</t>
  </si>
  <si>
    <t>备注：麻辣烫电表CT5/200</t>
  </si>
  <si>
    <t>澄园膳食租点5月（水费）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</si>
</sst>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17" borderId="0" applyNumberFormat="0" applyBorder="0" applyAlignment="0" applyProtection="0"/>
    <xf numFmtId="0" fontId="32" fillId="17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7">
      <selection activeCell="K12" sqref="K12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58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9</v>
      </c>
      <c r="C3" s="2">
        <v>5847</v>
      </c>
      <c r="D3" s="2">
        <v>6034</v>
      </c>
      <c r="E3" s="2">
        <f>(D3-C3)*30</f>
        <v>5610</v>
      </c>
      <c r="F3" s="2">
        <v>0.54</v>
      </c>
      <c r="G3" s="2">
        <f>E3*F3</f>
        <v>3029.4</v>
      </c>
      <c r="H3" s="2" t="s">
        <v>10</v>
      </c>
    </row>
    <row r="4" spans="1:8" ht="30" customHeight="1">
      <c r="A4" s="2">
        <v>2</v>
      </c>
      <c r="B4" s="2" t="s">
        <v>11</v>
      </c>
      <c r="C4" s="2">
        <v>13048</v>
      </c>
      <c r="D4" s="2">
        <v>13453</v>
      </c>
      <c r="E4" s="2">
        <f>(D4-C4)*40</f>
        <v>16200</v>
      </c>
      <c r="F4" s="2">
        <v>0.54</v>
      </c>
      <c r="G4" s="2">
        <f>E4*F4</f>
        <v>8748</v>
      </c>
      <c r="H4" s="2" t="s">
        <v>12</v>
      </c>
    </row>
    <row r="5" spans="1:8" ht="30" customHeight="1">
      <c r="A5" s="2">
        <v>3</v>
      </c>
      <c r="B5" s="2" t="s">
        <v>13</v>
      </c>
      <c r="C5" s="2">
        <v>17653</v>
      </c>
      <c r="D5" s="2">
        <v>18613</v>
      </c>
      <c r="E5" s="2">
        <f>D5-C5</f>
        <v>960</v>
      </c>
      <c r="F5" s="2">
        <v>0.54</v>
      </c>
      <c r="G5" s="2">
        <f>E5*F5</f>
        <v>518.4000000000001</v>
      </c>
      <c r="H5" s="2"/>
    </row>
    <row r="6" spans="1:8" ht="30" customHeight="1">
      <c r="A6" s="2">
        <v>4</v>
      </c>
      <c r="B6" s="2" t="s">
        <v>14</v>
      </c>
      <c r="C6" s="2">
        <v>18898</v>
      </c>
      <c r="D6" s="2">
        <v>20099</v>
      </c>
      <c r="E6" s="2">
        <f>D6-C6</f>
        <v>1201</v>
      </c>
      <c r="F6" s="2">
        <v>0.54</v>
      </c>
      <c r="G6" s="2">
        <f>E6*F6</f>
        <v>648.5400000000001</v>
      </c>
      <c r="H6" s="2"/>
    </row>
    <row r="7" spans="1:8" ht="30" customHeight="1">
      <c r="A7" s="2">
        <v>5</v>
      </c>
      <c r="B7" s="2" t="s">
        <v>15</v>
      </c>
      <c r="C7" s="2">
        <v>2830</v>
      </c>
      <c r="D7" s="2">
        <v>2961</v>
      </c>
      <c r="E7" s="2">
        <f>(D7-C7)*30</f>
        <v>3930</v>
      </c>
      <c r="F7" s="2">
        <v>0.54</v>
      </c>
      <c r="G7" s="2">
        <f>E7*F7</f>
        <v>2122.2000000000003</v>
      </c>
      <c r="H7" s="2" t="s">
        <v>10</v>
      </c>
    </row>
    <row r="8" spans="1:8" ht="30" customHeight="1">
      <c r="A8" s="2">
        <v>6</v>
      </c>
      <c r="B8" s="2" t="s">
        <v>16</v>
      </c>
      <c r="C8" s="2"/>
      <c r="D8" s="2"/>
      <c r="E8" s="2">
        <f>SUM(E3:E7)</f>
        <v>27901</v>
      </c>
      <c r="F8" s="2"/>
      <c r="G8" s="2">
        <f>SUM(G3:G7)</f>
        <v>15066.54</v>
      </c>
      <c r="H8" s="2"/>
    </row>
    <row r="9" spans="1:8" ht="30" customHeight="1">
      <c r="A9" s="2">
        <v>7</v>
      </c>
      <c r="B9" s="2" t="s">
        <v>17</v>
      </c>
      <c r="C9" s="2">
        <v>8990</v>
      </c>
      <c r="D9" s="2">
        <v>9990</v>
      </c>
      <c r="E9" s="2">
        <f>D9-C9</f>
        <v>1000</v>
      </c>
      <c r="F9" s="2">
        <v>3.19</v>
      </c>
      <c r="G9" s="2">
        <f>E9*F9</f>
        <v>3190</v>
      </c>
      <c r="H9" s="2"/>
    </row>
    <row r="10" spans="1:8" ht="30" customHeight="1">
      <c r="A10" s="2">
        <v>8</v>
      </c>
      <c r="B10" s="2" t="s">
        <v>18</v>
      </c>
      <c r="C10" s="2">
        <v>28728</v>
      </c>
      <c r="D10" s="2">
        <v>30236</v>
      </c>
      <c r="E10" s="2">
        <f>D10-C10</f>
        <v>1508</v>
      </c>
      <c r="F10" s="2">
        <v>3.19</v>
      </c>
      <c r="G10" s="2">
        <f>E10*F10</f>
        <v>4810.5199999999995</v>
      </c>
      <c r="H10" s="2"/>
    </row>
    <row r="11" spans="1:8" ht="30" customHeight="1">
      <c r="A11" s="2">
        <v>9</v>
      </c>
      <c r="B11" s="2" t="s">
        <v>19</v>
      </c>
      <c r="C11" s="2">
        <v>3949</v>
      </c>
      <c r="D11" s="2">
        <v>4168</v>
      </c>
      <c r="E11" s="2">
        <f>D11-C11</f>
        <v>219</v>
      </c>
      <c r="F11" s="2">
        <v>3.19</v>
      </c>
      <c r="G11" s="2">
        <f>E11*F11</f>
        <v>698.61</v>
      </c>
      <c r="H11" s="2"/>
    </row>
    <row r="12" spans="1:8" ht="30" customHeight="1">
      <c r="A12" s="2">
        <v>10</v>
      </c>
      <c r="B12" s="2" t="s">
        <v>20</v>
      </c>
      <c r="C12" s="2"/>
      <c r="D12" s="2"/>
      <c r="E12" s="2">
        <f>SUM(E9:E11)</f>
        <v>2727</v>
      </c>
      <c r="F12" s="2"/>
      <c r="G12" s="2">
        <f>SUM(G9:G11)</f>
        <v>8699.13</v>
      </c>
      <c r="H12" s="2"/>
    </row>
    <row r="13" spans="1:8" ht="30" customHeight="1">
      <c r="A13" s="2">
        <v>11</v>
      </c>
      <c r="B13" s="2"/>
      <c r="C13" s="2"/>
      <c r="D13" s="2"/>
      <c r="E13" s="2"/>
      <c r="F13" s="2"/>
      <c r="G13" s="2"/>
      <c r="H13" s="2"/>
    </row>
    <row r="14" spans="1:8" ht="30" customHeight="1">
      <c r="A14" s="2">
        <v>12</v>
      </c>
      <c r="B14" s="2"/>
      <c r="C14" s="2"/>
      <c r="D14" s="2"/>
      <c r="E14" s="2"/>
      <c r="F14" s="2"/>
      <c r="G14" s="2"/>
      <c r="H14" s="2"/>
    </row>
    <row r="15" spans="1:8" ht="30" customHeight="1">
      <c r="A15" s="2">
        <v>13</v>
      </c>
      <c r="B15" s="2"/>
      <c r="C15" s="2"/>
      <c r="D15" s="2"/>
      <c r="E15" s="2"/>
      <c r="F15" s="2"/>
      <c r="G15" s="2"/>
      <c r="H15" s="2"/>
    </row>
    <row r="16" spans="1:8" ht="30" customHeight="1">
      <c r="A16" s="2">
        <v>14</v>
      </c>
      <c r="B16" s="2"/>
      <c r="C16" s="2"/>
      <c r="D16" s="2"/>
      <c r="E16" s="2"/>
      <c r="F16" s="2"/>
      <c r="G16" s="2"/>
      <c r="H16" s="2"/>
    </row>
    <row r="17" spans="1:8" ht="30" customHeight="1">
      <c r="A17" s="2">
        <v>15</v>
      </c>
      <c r="B17" s="2"/>
      <c r="C17" s="2"/>
      <c r="D17" s="2"/>
      <c r="E17" s="2"/>
      <c r="F17" s="2"/>
      <c r="G17" s="2"/>
      <c r="H17" s="2"/>
    </row>
    <row r="18" spans="1:8" ht="30" customHeight="1">
      <c r="A18" s="2">
        <v>16</v>
      </c>
      <c r="B18" s="2"/>
      <c r="C18" s="2"/>
      <c r="D18" s="2"/>
      <c r="E18" s="2"/>
      <c r="F18" s="2"/>
      <c r="G18" s="2"/>
      <c r="H18" s="2"/>
    </row>
    <row r="19" spans="1:8" ht="30" customHeight="1">
      <c r="A19" s="2">
        <v>17</v>
      </c>
      <c r="B19" s="2"/>
      <c r="C19" s="2"/>
      <c r="D19" s="2"/>
      <c r="E19" s="2"/>
      <c r="F19" s="2"/>
      <c r="G19" s="2"/>
      <c r="H19" s="2"/>
    </row>
    <row r="20" spans="1:8" ht="30" customHeight="1">
      <c r="A20" s="2">
        <v>18</v>
      </c>
      <c r="B20" s="2"/>
      <c r="C20" s="2"/>
      <c r="D20" s="2"/>
      <c r="E20" s="2"/>
      <c r="F20" s="2"/>
      <c r="G20" s="2"/>
      <c r="H20" s="2"/>
    </row>
    <row r="21" spans="1:8" ht="30" customHeight="1">
      <c r="A21" s="4">
        <v>19</v>
      </c>
      <c r="B21" s="4" t="s">
        <v>21</v>
      </c>
      <c r="C21" s="3"/>
      <c r="D21" s="3"/>
      <c r="E21" s="2"/>
      <c r="F21" s="2"/>
      <c r="G21" s="2">
        <f>G8+G12</f>
        <v>23765.67</v>
      </c>
      <c r="H21" s="3"/>
    </row>
    <row r="22" spans="3:8" ht="14.25">
      <c r="C22" s="6"/>
      <c r="D22" s="6"/>
      <c r="E22" s="6"/>
      <c r="F22" s="6"/>
      <c r="G22" s="6"/>
      <c r="H22" s="6"/>
    </row>
    <row r="23" spans="2:7" ht="14.25">
      <c r="B23" s="7" t="s">
        <v>22</v>
      </c>
      <c r="G23" t="s">
        <v>23</v>
      </c>
    </row>
    <row r="24" ht="14.25">
      <c r="B24" s="7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/>
  <headerFooter alignWithMargins="0">
    <oddHeader>&amp;C&amp;"宋体,加粗"&amp;20南京审计大学租点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1" t="s">
        <v>148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129</v>
      </c>
      <c r="C2" s="3" t="s">
        <v>42</v>
      </c>
      <c r="D2" s="3" t="s">
        <v>43</v>
      </c>
      <c r="E2" s="3" t="s">
        <v>39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149</v>
      </c>
      <c r="C3" s="2">
        <v>44557</v>
      </c>
      <c r="D3" s="2">
        <v>44557</v>
      </c>
      <c r="E3" s="2">
        <f>D3-C3</f>
        <v>0</v>
      </c>
      <c r="F3" s="2">
        <v>0.54</v>
      </c>
      <c r="G3" s="2">
        <f>E3*F3</f>
        <v>0</v>
      </c>
      <c r="H3" s="2"/>
    </row>
    <row r="4" spans="1:8" ht="30" customHeight="1">
      <c r="A4" s="2">
        <v>2</v>
      </c>
      <c r="B4" s="2" t="s">
        <v>150</v>
      </c>
      <c r="C4" s="2">
        <v>15968</v>
      </c>
      <c r="D4" s="2">
        <v>18319</v>
      </c>
      <c r="E4" s="2">
        <f>D4-C4</f>
        <v>2351</v>
      </c>
      <c r="F4" s="2">
        <v>0.54</v>
      </c>
      <c r="G4" s="2">
        <f aca="true" t="shared" si="0" ref="G4:G18">E4*F4</f>
        <v>1269.5400000000002</v>
      </c>
      <c r="H4" s="2"/>
    </row>
    <row r="5" spans="1:8" ht="30" customHeight="1">
      <c r="A5" s="2">
        <v>3</v>
      </c>
      <c r="B5" s="2" t="s">
        <v>151</v>
      </c>
      <c r="C5" s="2">
        <v>53666</v>
      </c>
      <c r="D5" s="2">
        <v>54334</v>
      </c>
      <c r="E5" s="2">
        <f aca="true" t="shared" si="1" ref="E5:E16">D5-C5</f>
        <v>668</v>
      </c>
      <c r="F5" s="2">
        <v>0.54</v>
      </c>
      <c r="G5" s="2">
        <f t="shared" si="0"/>
        <v>360.72</v>
      </c>
      <c r="H5" s="2"/>
    </row>
    <row r="6" spans="1:8" ht="30" customHeight="1">
      <c r="A6" s="2">
        <v>4</v>
      </c>
      <c r="B6" s="2" t="s">
        <v>152</v>
      </c>
      <c r="C6" s="2">
        <v>95858</v>
      </c>
      <c r="D6" s="2">
        <v>97431</v>
      </c>
      <c r="E6" s="2">
        <f t="shared" si="1"/>
        <v>1573</v>
      </c>
      <c r="F6" s="2">
        <v>0.54</v>
      </c>
      <c r="G6" s="2">
        <f t="shared" si="0"/>
        <v>849.4200000000001</v>
      </c>
      <c r="H6" s="2"/>
    </row>
    <row r="7" spans="1:8" ht="30" customHeight="1">
      <c r="A7" s="2">
        <v>5</v>
      </c>
      <c r="B7" s="2" t="s">
        <v>153</v>
      </c>
      <c r="C7" s="2">
        <v>63120</v>
      </c>
      <c r="D7" s="2">
        <v>63848</v>
      </c>
      <c r="E7" s="2">
        <f t="shared" si="1"/>
        <v>728</v>
      </c>
      <c r="F7" s="2">
        <v>0.54</v>
      </c>
      <c r="G7" s="2">
        <f t="shared" si="0"/>
        <v>393.12</v>
      </c>
      <c r="H7" s="2"/>
    </row>
    <row r="8" spans="1:8" ht="30" customHeight="1">
      <c r="A8" s="2">
        <v>6</v>
      </c>
      <c r="B8" s="2" t="s">
        <v>154</v>
      </c>
      <c r="C8" s="2">
        <v>40921</v>
      </c>
      <c r="D8" s="2">
        <v>42481</v>
      </c>
      <c r="E8" s="2">
        <f t="shared" si="1"/>
        <v>1560</v>
      </c>
      <c r="F8" s="2">
        <v>0.54</v>
      </c>
      <c r="G8" s="2">
        <f t="shared" si="0"/>
        <v>842.4000000000001</v>
      </c>
      <c r="H8" s="2"/>
    </row>
    <row r="9" spans="1:8" ht="30" customHeight="1">
      <c r="A9" s="2">
        <v>7</v>
      </c>
      <c r="B9" s="2" t="s">
        <v>155</v>
      </c>
      <c r="C9" s="2">
        <v>82536</v>
      </c>
      <c r="D9" s="2">
        <v>83581</v>
      </c>
      <c r="E9" s="2">
        <f t="shared" si="1"/>
        <v>1045</v>
      </c>
      <c r="F9" s="2">
        <v>0.54</v>
      </c>
      <c r="G9" s="2">
        <f t="shared" si="0"/>
        <v>564.3000000000001</v>
      </c>
      <c r="H9" s="2"/>
    </row>
    <row r="10" spans="1:8" ht="30" customHeight="1">
      <c r="A10" s="2">
        <v>8</v>
      </c>
      <c r="B10" s="2" t="s">
        <v>156</v>
      </c>
      <c r="C10" s="2">
        <v>73386</v>
      </c>
      <c r="D10" s="2">
        <v>74631</v>
      </c>
      <c r="E10" s="2">
        <f t="shared" si="1"/>
        <v>1245</v>
      </c>
      <c r="F10" s="2">
        <v>0.54</v>
      </c>
      <c r="G10" s="2">
        <f t="shared" si="0"/>
        <v>672.3000000000001</v>
      </c>
      <c r="H10" s="2"/>
    </row>
    <row r="11" spans="1:8" ht="30" customHeight="1">
      <c r="A11" s="2">
        <v>9</v>
      </c>
      <c r="B11" s="2" t="s">
        <v>157</v>
      </c>
      <c r="C11" s="2">
        <v>122685</v>
      </c>
      <c r="D11" s="2">
        <v>126215</v>
      </c>
      <c r="E11" s="2">
        <f t="shared" si="1"/>
        <v>3530</v>
      </c>
      <c r="F11" s="2">
        <v>0.54</v>
      </c>
      <c r="G11" s="2">
        <f t="shared" si="0"/>
        <v>1906.2</v>
      </c>
      <c r="H11" s="2"/>
    </row>
    <row r="12" spans="1:8" ht="30" customHeight="1">
      <c r="A12" s="2">
        <v>10</v>
      </c>
      <c r="B12" s="2" t="s">
        <v>158</v>
      </c>
      <c r="C12" s="2">
        <v>171161</v>
      </c>
      <c r="D12" s="2">
        <v>174513</v>
      </c>
      <c r="E12" s="2">
        <f t="shared" si="1"/>
        <v>3352</v>
      </c>
      <c r="F12" s="2">
        <v>0.54</v>
      </c>
      <c r="G12" s="2">
        <f t="shared" si="0"/>
        <v>1810.0800000000002</v>
      </c>
      <c r="H12" s="2"/>
    </row>
    <row r="13" spans="1:8" ht="30" customHeight="1">
      <c r="A13" s="2">
        <v>11</v>
      </c>
      <c r="B13" s="2" t="s">
        <v>159</v>
      </c>
      <c r="C13" s="2">
        <v>23402</v>
      </c>
      <c r="D13" s="2">
        <v>26066</v>
      </c>
      <c r="E13" s="2">
        <f t="shared" si="1"/>
        <v>2664</v>
      </c>
      <c r="F13" s="2">
        <v>0.54</v>
      </c>
      <c r="G13" s="2">
        <f t="shared" si="0"/>
        <v>1438.5600000000002</v>
      </c>
      <c r="H13" s="2"/>
    </row>
    <row r="14" spans="1:8" ht="30" customHeight="1">
      <c r="A14" s="2">
        <v>12</v>
      </c>
      <c r="B14" s="2" t="s">
        <v>160</v>
      </c>
      <c r="C14" s="2">
        <v>154941</v>
      </c>
      <c r="D14" s="2">
        <v>157622</v>
      </c>
      <c r="E14" s="2">
        <f t="shared" si="1"/>
        <v>2681</v>
      </c>
      <c r="F14" s="2">
        <v>0.54</v>
      </c>
      <c r="G14" s="2">
        <f t="shared" si="0"/>
        <v>1447.74</v>
      </c>
      <c r="H14" s="2"/>
    </row>
    <row r="15" spans="1:8" ht="30" customHeight="1">
      <c r="A15" s="2">
        <v>13</v>
      </c>
      <c r="B15" s="2" t="s">
        <v>161</v>
      </c>
      <c r="C15" s="2">
        <v>68538</v>
      </c>
      <c r="D15" s="2">
        <v>69965</v>
      </c>
      <c r="E15" s="2">
        <f t="shared" si="1"/>
        <v>1427</v>
      </c>
      <c r="F15" s="2">
        <v>0.54</v>
      </c>
      <c r="G15" s="2">
        <f t="shared" si="0"/>
        <v>770.58</v>
      </c>
      <c r="H15" s="2"/>
    </row>
    <row r="16" spans="1:8" ht="30" customHeight="1">
      <c r="A16" s="2">
        <v>14</v>
      </c>
      <c r="B16" s="2" t="s">
        <v>162</v>
      </c>
      <c r="C16" s="2">
        <v>68380</v>
      </c>
      <c r="D16" s="2">
        <v>70275</v>
      </c>
      <c r="E16" s="2">
        <f t="shared" si="1"/>
        <v>1895</v>
      </c>
      <c r="F16" s="2">
        <v>0.54</v>
      </c>
      <c r="G16" s="2">
        <f t="shared" si="0"/>
        <v>1023.3000000000001</v>
      </c>
      <c r="H16" s="2"/>
    </row>
    <row r="17" spans="1:8" ht="30" customHeight="1">
      <c r="A17" s="4">
        <v>15</v>
      </c>
      <c r="B17" s="4" t="s">
        <v>163</v>
      </c>
      <c r="C17" s="4">
        <v>2287</v>
      </c>
      <c r="D17" s="4">
        <v>2311</v>
      </c>
      <c r="E17" s="2">
        <f>(D17-C17)*40</f>
        <v>960</v>
      </c>
      <c r="F17" s="2">
        <v>0.54</v>
      </c>
      <c r="G17" s="2">
        <f t="shared" si="0"/>
        <v>518.4000000000001</v>
      </c>
      <c r="H17" s="3"/>
    </row>
    <row r="18" spans="1:8" ht="30" customHeight="1">
      <c r="A18" s="4">
        <v>16</v>
      </c>
      <c r="B18" s="5" t="s">
        <v>164</v>
      </c>
      <c r="C18" s="4">
        <v>37521</v>
      </c>
      <c r="D18" s="4">
        <v>39782</v>
      </c>
      <c r="E18" s="2">
        <f>D18-C18</f>
        <v>2261</v>
      </c>
      <c r="F18" s="2">
        <v>0.54</v>
      </c>
      <c r="G18" s="2">
        <f t="shared" si="0"/>
        <v>1220.94</v>
      </c>
      <c r="H18" s="3"/>
    </row>
    <row r="19" spans="1:8" ht="30" customHeight="1">
      <c r="A19" s="4">
        <v>17</v>
      </c>
      <c r="B19" s="4"/>
      <c r="C19" s="4"/>
      <c r="D19" s="4"/>
      <c r="E19" s="2"/>
      <c r="F19" s="2"/>
      <c r="G19" s="2"/>
      <c r="H19" s="3"/>
    </row>
    <row r="20" spans="1:8" ht="30" customHeight="1">
      <c r="A20" s="4">
        <v>18</v>
      </c>
      <c r="B20" s="4" t="s">
        <v>146</v>
      </c>
      <c r="C20" s="4"/>
      <c r="D20" s="4"/>
      <c r="E20" s="2">
        <f>SUM(E3:E19)</f>
        <v>27940</v>
      </c>
      <c r="F20" s="2"/>
      <c r="G20" s="2">
        <f>SUM(G3:G19)</f>
        <v>15087.599999999999</v>
      </c>
      <c r="H20" s="3"/>
    </row>
    <row r="21" spans="1:8" ht="14.25">
      <c r="A21" t="s">
        <v>165</v>
      </c>
      <c r="C21" s="6"/>
      <c r="D21" s="6"/>
      <c r="E21" s="6"/>
      <c r="F21" s="6"/>
      <c r="G21" s="6"/>
      <c r="H21" s="6"/>
    </row>
    <row r="22" spans="2:7" ht="14.25">
      <c r="B22" s="7" t="s">
        <v>64</v>
      </c>
      <c r="G22" t="s">
        <v>65</v>
      </c>
    </row>
    <row r="23" ht="14.25">
      <c r="B23" s="7"/>
    </row>
  </sheetData>
  <sheetProtection/>
  <mergeCells count="1">
    <mergeCell ref="A1:H1"/>
  </mergeCells>
  <printOptions horizontalCentered="1"/>
  <pageMargins left="0.75" right="0.75" top="1.37" bottom="0.98" header="0.51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1" t="s">
        <v>166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129</v>
      </c>
      <c r="C2" s="3" t="s">
        <v>42</v>
      </c>
      <c r="D2" s="3" t="s">
        <v>43</v>
      </c>
      <c r="E2" s="3" t="s">
        <v>67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149</v>
      </c>
      <c r="C3" s="2">
        <v>354</v>
      </c>
      <c r="D3" s="2">
        <v>354</v>
      </c>
      <c r="E3" s="2">
        <f>D3-C3</f>
        <v>0</v>
      </c>
      <c r="F3" s="2">
        <v>3.19</v>
      </c>
      <c r="G3" s="2">
        <f>E3*F3</f>
        <v>0</v>
      </c>
      <c r="H3" s="2"/>
    </row>
    <row r="4" spans="1:8" ht="30" customHeight="1">
      <c r="A4" s="2">
        <v>2</v>
      </c>
      <c r="B4" s="2" t="s">
        <v>150</v>
      </c>
      <c r="C4" s="2">
        <v>334</v>
      </c>
      <c r="D4" s="2">
        <v>340</v>
      </c>
      <c r="E4" s="2">
        <f aca="true" t="shared" si="0" ref="E4:E18">D4-C4</f>
        <v>6</v>
      </c>
      <c r="F4" s="2">
        <v>3.19</v>
      </c>
      <c r="G4" s="2">
        <f aca="true" t="shared" si="1" ref="G4:G18">E4*F4</f>
        <v>19.14</v>
      </c>
      <c r="H4" s="2"/>
    </row>
    <row r="5" spans="1:8" ht="30" customHeight="1">
      <c r="A5" s="2">
        <v>3</v>
      </c>
      <c r="B5" s="2" t="s">
        <v>151</v>
      </c>
      <c r="C5" s="2">
        <v>222</v>
      </c>
      <c r="D5" s="2">
        <v>227</v>
      </c>
      <c r="E5" s="2">
        <f t="shared" si="0"/>
        <v>5</v>
      </c>
      <c r="F5" s="2">
        <v>3.19</v>
      </c>
      <c r="G5" s="2">
        <f t="shared" si="1"/>
        <v>15.95</v>
      </c>
      <c r="H5" s="2"/>
    </row>
    <row r="6" spans="1:8" ht="30" customHeight="1">
      <c r="A6" s="2">
        <v>4</v>
      </c>
      <c r="B6" s="2" t="s">
        <v>152</v>
      </c>
      <c r="C6" s="2">
        <v>1460</v>
      </c>
      <c r="D6" s="2">
        <v>1505</v>
      </c>
      <c r="E6" s="2">
        <f t="shared" si="0"/>
        <v>45</v>
      </c>
      <c r="F6" s="2">
        <v>3.19</v>
      </c>
      <c r="G6" s="2">
        <f t="shared" si="1"/>
        <v>143.55</v>
      </c>
      <c r="H6" s="2"/>
    </row>
    <row r="7" spans="1:8" ht="30" customHeight="1">
      <c r="A7" s="2">
        <v>5</v>
      </c>
      <c r="B7" s="2" t="s">
        <v>153</v>
      </c>
      <c r="C7" s="2">
        <v>1705</v>
      </c>
      <c r="D7" s="2">
        <v>1760</v>
      </c>
      <c r="E7" s="2">
        <f t="shared" si="0"/>
        <v>55</v>
      </c>
      <c r="F7" s="2">
        <v>3.19</v>
      </c>
      <c r="G7" s="2">
        <f t="shared" si="1"/>
        <v>175.45</v>
      </c>
      <c r="H7" s="2"/>
    </row>
    <row r="8" spans="1:8" ht="30" customHeight="1">
      <c r="A8" s="2">
        <v>6</v>
      </c>
      <c r="B8" s="2" t="s">
        <v>154</v>
      </c>
      <c r="C8" s="2">
        <v>870</v>
      </c>
      <c r="D8" s="2">
        <v>920</v>
      </c>
      <c r="E8" s="2">
        <f t="shared" si="0"/>
        <v>50</v>
      </c>
      <c r="F8" s="2">
        <v>3.19</v>
      </c>
      <c r="G8" s="2">
        <f t="shared" si="1"/>
        <v>159.5</v>
      </c>
      <c r="H8" s="2"/>
    </row>
    <row r="9" spans="1:8" ht="30" customHeight="1">
      <c r="A9" s="2">
        <v>7</v>
      </c>
      <c r="B9" s="2" t="s">
        <v>155</v>
      </c>
      <c r="C9" s="2">
        <v>1552</v>
      </c>
      <c r="D9" s="2">
        <v>1592</v>
      </c>
      <c r="E9" s="2">
        <f t="shared" si="0"/>
        <v>40</v>
      </c>
      <c r="F9" s="2">
        <v>3.19</v>
      </c>
      <c r="G9" s="2">
        <f t="shared" si="1"/>
        <v>127.6</v>
      </c>
      <c r="H9" s="2"/>
    </row>
    <row r="10" spans="1:8" ht="30" customHeight="1">
      <c r="A10" s="2">
        <v>8</v>
      </c>
      <c r="B10" s="2" t="s">
        <v>156</v>
      </c>
      <c r="C10" s="2">
        <v>1475</v>
      </c>
      <c r="D10" s="2">
        <v>1515</v>
      </c>
      <c r="E10" s="2">
        <f t="shared" si="0"/>
        <v>40</v>
      </c>
      <c r="F10" s="2">
        <v>3.19</v>
      </c>
      <c r="G10" s="2">
        <f t="shared" si="1"/>
        <v>127.6</v>
      </c>
      <c r="H10" s="2"/>
    </row>
    <row r="11" spans="1:8" ht="30" customHeight="1">
      <c r="A11" s="2">
        <v>9</v>
      </c>
      <c r="B11" s="2" t="s">
        <v>157</v>
      </c>
      <c r="C11" s="2">
        <v>361</v>
      </c>
      <c r="D11" s="2">
        <v>401</v>
      </c>
      <c r="E11" s="2">
        <f t="shared" si="0"/>
        <v>40</v>
      </c>
      <c r="F11" s="2">
        <v>3.19</v>
      </c>
      <c r="G11" s="2">
        <f t="shared" si="1"/>
        <v>127.6</v>
      </c>
      <c r="H11" s="2"/>
    </row>
    <row r="12" spans="1:8" ht="30" customHeight="1">
      <c r="A12" s="2">
        <v>10</v>
      </c>
      <c r="B12" s="2" t="s">
        <v>158</v>
      </c>
      <c r="C12" s="2">
        <v>3170</v>
      </c>
      <c r="D12" s="2">
        <v>3235</v>
      </c>
      <c r="E12" s="2">
        <f t="shared" si="0"/>
        <v>65</v>
      </c>
      <c r="F12" s="2">
        <v>3.19</v>
      </c>
      <c r="G12" s="2">
        <f t="shared" si="1"/>
        <v>207.35</v>
      </c>
      <c r="H12" s="2"/>
    </row>
    <row r="13" spans="1:8" ht="30" customHeight="1">
      <c r="A13" s="2">
        <v>11</v>
      </c>
      <c r="B13" s="2" t="s">
        <v>159</v>
      </c>
      <c r="C13" s="2">
        <v>775</v>
      </c>
      <c r="D13" s="2">
        <v>810</v>
      </c>
      <c r="E13" s="2">
        <f t="shared" si="0"/>
        <v>35</v>
      </c>
      <c r="F13" s="2">
        <v>3.19</v>
      </c>
      <c r="G13" s="2">
        <f t="shared" si="1"/>
        <v>111.64999999999999</v>
      </c>
      <c r="H13" s="2"/>
    </row>
    <row r="14" spans="1:8" ht="30" customHeight="1">
      <c r="A14" s="2">
        <v>12</v>
      </c>
      <c r="B14" s="2" t="s">
        <v>160</v>
      </c>
      <c r="C14" s="2">
        <v>1585</v>
      </c>
      <c r="D14" s="2">
        <v>1605</v>
      </c>
      <c r="E14" s="2">
        <f t="shared" si="0"/>
        <v>20</v>
      </c>
      <c r="F14" s="2">
        <v>3.19</v>
      </c>
      <c r="G14" s="2">
        <f t="shared" si="1"/>
        <v>63.8</v>
      </c>
      <c r="H14" s="2"/>
    </row>
    <row r="15" spans="1:8" ht="30" customHeight="1">
      <c r="A15" s="2">
        <v>13</v>
      </c>
      <c r="B15" s="2" t="s">
        <v>161</v>
      </c>
      <c r="C15" s="2">
        <v>808</v>
      </c>
      <c r="D15" s="2">
        <v>823</v>
      </c>
      <c r="E15" s="2">
        <f t="shared" si="0"/>
        <v>15</v>
      </c>
      <c r="F15" s="2">
        <v>3.19</v>
      </c>
      <c r="G15" s="2">
        <f t="shared" si="1"/>
        <v>47.85</v>
      </c>
      <c r="H15" s="2"/>
    </row>
    <row r="16" spans="1:8" ht="30" customHeight="1">
      <c r="A16" s="2">
        <v>14</v>
      </c>
      <c r="B16" s="2" t="s">
        <v>162</v>
      </c>
      <c r="C16" s="2">
        <v>1402</v>
      </c>
      <c r="D16" s="2">
        <v>1452</v>
      </c>
      <c r="E16" s="2">
        <f t="shared" si="0"/>
        <v>50</v>
      </c>
      <c r="F16" s="2">
        <v>3.19</v>
      </c>
      <c r="G16" s="2">
        <f t="shared" si="1"/>
        <v>159.5</v>
      </c>
      <c r="H16" s="2"/>
    </row>
    <row r="17" spans="1:8" ht="30" customHeight="1">
      <c r="A17" s="4">
        <v>15</v>
      </c>
      <c r="B17" s="4" t="s">
        <v>163</v>
      </c>
      <c r="C17" s="2">
        <v>1431</v>
      </c>
      <c r="D17" s="2">
        <v>1471</v>
      </c>
      <c r="E17" s="2">
        <f t="shared" si="0"/>
        <v>40</v>
      </c>
      <c r="F17" s="2">
        <v>3.19</v>
      </c>
      <c r="G17" s="2">
        <f t="shared" si="1"/>
        <v>127.6</v>
      </c>
      <c r="H17" s="3"/>
    </row>
    <row r="18" spans="1:8" ht="30" customHeight="1">
      <c r="A18" s="4">
        <v>16</v>
      </c>
      <c r="B18" s="5" t="s">
        <v>164</v>
      </c>
      <c r="C18" s="2">
        <v>1154</v>
      </c>
      <c r="D18" s="2">
        <v>1219</v>
      </c>
      <c r="E18" s="2">
        <f t="shared" si="0"/>
        <v>65</v>
      </c>
      <c r="F18" s="2">
        <v>3.19</v>
      </c>
      <c r="G18" s="2">
        <f t="shared" si="1"/>
        <v>207.35</v>
      </c>
      <c r="H18" s="3"/>
    </row>
    <row r="19" spans="1:8" ht="30" customHeight="1">
      <c r="A19" s="4">
        <v>17</v>
      </c>
      <c r="B19" s="4" t="s">
        <v>146</v>
      </c>
      <c r="C19" s="3"/>
      <c r="D19" s="3"/>
      <c r="E19" s="2">
        <f>SUM(E3:E18)</f>
        <v>571</v>
      </c>
      <c r="F19" s="3"/>
      <c r="G19" s="2">
        <f>SUM(G3:G18)</f>
        <v>1821.4899999999998</v>
      </c>
      <c r="H19" s="3"/>
    </row>
    <row r="20" spans="3:8" ht="14.25">
      <c r="C20" s="6"/>
      <c r="D20" s="6"/>
      <c r="E20" s="6"/>
      <c r="F20" s="6"/>
      <c r="G20" s="6"/>
      <c r="H20" s="6"/>
    </row>
    <row r="21" spans="2:7" ht="14.25">
      <c r="B21" s="7" t="s">
        <v>64</v>
      </c>
      <c r="G21" t="s">
        <v>65</v>
      </c>
    </row>
    <row r="22" ht="14.25">
      <c r="B22" s="7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6" sqref="M6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11" sqref="D11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58" t="s">
        <v>24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25</v>
      </c>
      <c r="C3" s="2">
        <v>904</v>
      </c>
      <c r="D3" s="2">
        <v>978</v>
      </c>
      <c r="E3" s="2">
        <f>(D3-C3)*240</f>
        <v>17760</v>
      </c>
      <c r="F3" s="2">
        <v>0.54</v>
      </c>
      <c r="G3" s="2">
        <f aca="true" t="shared" si="0" ref="G3:G8">E3*F3</f>
        <v>9590.400000000001</v>
      </c>
      <c r="H3" s="2" t="s">
        <v>26</v>
      </c>
    </row>
    <row r="4" spans="1:8" ht="30" customHeight="1">
      <c r="A4" s="2">
        <v>2</v>
      </c>
      <c r="B4" s="2" t="s">
        <v>27</v>
      </c>
      <c r="C4" s="2">
        <v>9241</v>
      </c>
      <c r="D4" s="2">
        <v>9856</v>
      </c>
      <c r="E4" s="2">
        <f>D4-C4</f>
        <v>615</v>
      </c>
      <c r="F4" s="2">
        <v>0.54</v>
      </c>
      <c r="G4" s="2">
        <f t="shared" si="0"/>
        <v>332.1</v>
      </c>
      <c r="H4" s="2"/>
    </row>
    <row r="5" spans="1:8" ht="30" customHeight="1">
      <c r="A5" s="2">
        <v>3</v>
      </c>
      <c r="B5" s="2" t="s">
        <v>28</v>
      </c>
      <c r="C5" s="2">
        <v>9432</v>
      </c>
      <c r="D5" s="2">
        <v>10007</v>
      </c>
      <c r="E5" s="2">
        <f>D5-C5</f>
        <v>575</v>
      </c>
      <c r="F5" s="2">
        <v>0.54</v>
      </c>
      <c r="G5" s="2">
        <f t="shared" si="0"/>
        <v>310.5</v>
      </c>
      <c r="H5" s="2"/>
    </row>
    <row r="6" spans="1:8" ht="30" customHeight="1">
      <c r="A6" s="2">
        <v>4</v>
      </c>
      <c r="B6" s="2" t="s">
        <v>29</v>
      </c>
      <c r="C6" s="2">
        <v>7089</v>
      </c>
      <c r="D6" s="2">
        <v>7552</v>
      </c>
      <c r="E6" s="2">
        <f>D6-C6</f>
        <v>463</v>
      </c>
      <c r="F6" s="2">
        <v>0.54</v>
      </c>
      <c r="G6" s="2">
        <f t="shared" si="0"/>
        <v>250.02</v>
      </c>
      <c r="H6" s="2"/>
    </row>
    <row r="7" spans="1:8" ht="30" customHeight="1">
      <c r="A7" s="2">
        <v>5</v>
      </c>
      <c r="B7" s="2" t="s">
        <v>30</v>
      </c>
      <c r="C7" s="2">
        <v>6494</v>
      </c>
      <c r="D7" s="2">
        <v>6913</v>
      </c>
      <c r="E7" s="2">
        <f>D7-C7</f>
        <v>419</v>
      </c>
      <c r="F7" s="2">
        <v>0.54</v>
      </c>
      <c r="G7" s="2">
        <f t="shared" si="0"/>
        <v>226.26000000000002</v>
      </c>
      <c r="H7" s="2"/>
    </row>
    <row r="8" spans="1:8" ht="30" customHeight="1">
      <c r="A8" s="2">
        <v>6</v>
      </c>
      <c r="B8" s="2" t="s">
        <v>31</v>
      </c>
      <c r="C8" s="2">
        <v>5741</v>
      </c>
      <c r="D8" s="2">
        <v>6020</v>
      </c>
      <c r="E8" s="2">
        <f>D8-C8</f>
        <v>279</v>
      </c>
      <c r="F8" s="2">
        <v>0.54</v>
      </c>
      <c r="G8" s="2">
        <f t="shared" si="0"/>
        <v>150.66</v>
      </c>
      <c r="H8" s="2"/>
    </row>
    <row r="9" spans="1:8" ht="30" customHeight="1">
      <c r="A9" s="2">
        <v>7</v>
      </c>
      <c r="B9" s="2" t="s">
        <v>16</v>
      </c>
      <c r="C9" s="2"/>
      <c r="D9" s="2"/>
      <c r="E9" s="2">
        <f>SUM(E3:E8)</f>
        <v>20111</v>
      </c>
      <c r="F9" s="2"/>
      <c r="G9" s="2">
        <f>SUM(G3:G8)</f>
        <v>10859.940000000002</v>
      </c>
      <c r="H9" s="2"/>
    </row>
    <row r="10" spans="1:8" ht="30" customHeight="1">
      <c r="A10" s="2">
        <v>8</v>
      </c>
      <c r="B10" s="2" t="s">
        <v>32</v>
      </c>
      <c r="C10" s="2">
        <v>509385</v>
      </c>
      <c r="D10" s="2">
        <v>514480</v>
      </c>
      <c r="E10" s="2">
        <f>D10-C10</f>
        <v>5095</v>
      </c>
      <c r="F10" s="2">
        <v>3.19</v>
      </c>
      <c r="G10" s="2">
        <f>E10*F10</f>
        <v>16253.05</v>
      </c>
      <c r="H10" s="2"/>
    </row>
    <row r="11" spans="1:8" ht="30" customHeight="1">
      <c r="A11" s="2">
        <v>9</v>
      </c>
      <c r="B11" s="2" t="s">
        <v>20</v>
      </c>
      <c r="C11" s="2"/>
      <c r="D11" s="2"/>
      <c r="E11" s="2">
        <f>E10</f>
        <v>5095</v>
      </c>
      <c r="F11" s="2"/>
      <c r="G11" s="2">
        <f>G10</f>
        <v>16253.05</v>
      </c>
      <c r="H11" s="2"/>
    </row>
    <row r="12" spans="1:8" ht="30" customHeight="1">
      <c r="A12" s="2">
        <v>10</v>
      </c>
      <c r="B12" s="2"/>
      <c r="C12" s="2"/>
      <c r="D12" s="2"/>
      <c r="E12" s="2"/>
      <c r="F12" s="2"/>
      <c r="G12" s="2"/>
      <c r="H12" s="2"/>
    </row>
    <row r="13" spans="1:8" ht="30" customHeight="1">
      <c r="A13" s="2">
        <v>11</v>
      </c>
      <c r="B13" s="59"/>
      <c r="C13" s="60"/>
      <c r="D13" s="60"/>
      <c r="E13" s="60"/>
      <c r="F13" s="60"/>
      <c r="G13" s="60"/>
      <c r="H13" s="40"/>
    </row>
    <row r="14" spans="1:8" ht="30" customHeight="1">
      <c r="A14" s="2">
        <v>12</v>
      </c>
      <c r="B14" s="2"/>
      <c r="C14" s="2"/>
      <c r="D14" s="2"/>
      <c r="E14" s="2"/>
      <c r="F14" s="2"/>
      <c r="G14" s="2"/>
      <c r="H14" s="2"/>
    </row>
    <row r="15" spans="1:8" ht="30" customHeight="1">
      <c r="A15" s="2">
        <v>13</v>
      </c>
      <c r="B15" s="2"/>
      <c r="C15" s="2"/>
      <c r="D15" s="2"/>
      <c r="E15" s="2"/>
      <c r="F15" s="2"/>
      <c r="G15" s="2"/>
      <c r="H15" s="2"/>
    </row>
    <row r="16" spans="1:8" ht="30" customHeight="1">
      <c r="A16" s="2">
        <v>14</v>
      </c>
      <c r="B16" s="2"/>
      <c r="C16" s="2"/>
      <c r="D16" s="2"/>
      <c r="E16" s="2"/>
      <c r="F16" s="2"/>
      <c r="G16" s="2"/>
      <c r="H16" s="2"/>
    </row>
    <row r="17" spans="1:8" ht="30" customHeight="1">
      <c r="A17" s="2">
        <v>15</v>
      </c>
      <c r="B17" s="2"/>
      <c r="C17" s="2"/>
      <c r="D17" s="2"/>
      <c r="E17" s="2"/>
      <c r="F17" s="2"/>
      <c r="G17" s="2"/>
      <c r="H17" s="2"/>
    </row>
    <row r="18" spans="1:8" ht="30" customHeight="1">
      <c r="A18" s="2">
        <v>16</v>
      </c>
      <c r="B18" s="2"/>
      <c r="C18" s="2"/>
      <c r="D18" s="2"/>
      <c r="E18" s="2"/>
      <c r="F18" s="2"/>
      <c r="G18" s="2"/>
      <c r="H18" s="2"/>
    </row>
    <row r="19" spans="1:8" ht="30" customHeight="1">
      <c r="A19" s="4">
        <v>17</v>
      </c>
      <c r="B19" s="4"/>
      <c r="C19" s="3"/>
      <c r="D19" s="3"/>
      <c r="E19" s="2"/>
      <c r="F19" s="2"/>
      <c r="G19" s="2"/>
      <c r="H19" s="3"/>
    </row>
    <row r="20" spans="1:8" ht="30" customHeight="1">
      <c r="A20" s="4">
        <v>18</v>
      </c>
      <c r="B20" s="4"/>
      <c r="C20" s="2"/>
      <c r="D20" s="2"/>
      <c r="E20" s="2"/>
      <c r="F20" s="2"/>
      <c r="G20" s="2"/>
      <c r="H20" s="3"/>
    </row>
    <row r="21" spans="1:8" ht="30" customHeight="1">
      <c r="A21" s="4">
        <v>19</v>
      </c>
      <c r="B21" s="4" t="s">
        <v>33</v>
      </c>
      <c r="C21" s="3"/>
      <c r="D21" s="3"/>
      <c r="E21" s="2"/>
      <c r="F21" s="3"/>
      <c r="G21" s="2">
        <f>G9+G11</f>
        <v>27112.99</v>
      </c>
      <c r="H21" s="3"/>
    </row>
    <row r="22" spans="3:8" ht="14.25">
      <c r="C22" s="6"/>
      <c r="D22" s="6"/>
      <c r="E22" s="6"/>
      <c r="F22" s="6"/>
      <c r="G22" s="6"/>
      <c r="H22" s="6"/>
    </row>
    <row r="23" spans="2:7" ht="14.25">
      <c r="B23" s="7" t="s">
        <v>22</v>
      </c>
      <c r="G23" t="s">
        <v>23</v>
      </c>
    </row>
    <row r="24" ht="14.25">
      <c r="B24" s="7"/>
    </row>
  </sheetData>
  <sheetProtection/>
  <mergeCells count="2">
    <mergeCell ref="A1:H1"/>
    <mergeCell ref="B13:H13"/>
  </mergeCells>
  <printOptions horizontalCentered="1"/>
  <pageMargins left="0.75" right="0.75" top="1.42" bottom="0.98" header="0.51" footer="0.51"/>
  <pageSetup orientation="portrait" paperSize="9"/>
  <headerFooter alignWithMargins="0">
    <oddHeader>&amp;C&amp;"宋体,加粗"&amp;20南京审计大学租点
月水电费明细表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7">
      <selection activeCell="F27" sqref="F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20.25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4.25">
      <c r="A3" s="20" t="s">
        <v>1</v>
      </c>
      <c r="B3" s="20" t="s">
        <v>35</v>
      </c>
      <c r="C3" s="20" t="s">
        <v>36</v>
      </c>
      <c r="D3" s="20" t="s">
        <v>37</v>
      </c>
      <c r="E3" s="20" t="s">
        <v>38</v>
      </c>
      <c r="F3" s="20"/>
      <c r="G3" s="20" t="s">
        <v>39</v>
      </c>
      <c r="H3" s="18" t="s">
        <v>40</v>
      </c>
      <c r="I3" s="56" t="s">
        <v>41</v>
      </c>
      <c r="J3" s="18" t="s">
        <v>8</v>
      </c>
    </row>
    <row r="4" spans="1:10" ht="18" customHeight="1">
      <c r="A4" s="20"/>
      <c r="B4" s="20"/>
      <c r="C4" s="20"/>
      <c r="D4" s="20"/>
      <c r="E4" s="20" t="s">
        <v>42</v>
      </c>
      <c r="F4" s="20" t="s">
        <v>43</v>
      </c>
      <c r="G4" s="20"/>
      <c r="H4" s="21"/>
      <c r="I4" s="57"/>
      <c r="J4" s="21"/>
    </row>
    <row r="5" spans="1:10" ht="27.75" customHeight="1">
      <c r="A5" s="20">
        <v>1</v>
      </c>
      <c r="B5" s="20" t="s">
        <v>44</v>
      </c>
      <c r="C5" s="20"/>
      <c r="D5" s="20"/>
      <c r="E5" s="20">
        <v>223140</v>
      </c>
      <c r="F5" s="20">
        <v>226107</v>
      </c>
      <c r="G5" s="50">
        <f aca="true" t="shared" si="0" ref="G5:G12">F5-E5</f>
        <v>2967</v>
      </c>
      <c r="H5" s="50">
        <v>0.54</v>
      </c>
      <c r="I5" s="50">
        <f>G5*H5</f>
        <v>1602.18</v>
      </c>
      <c r="J5" s="20"/>
    </row>
    <row r="6" spans="1:10" ht="26.25" customHeight="1">
      <c r="A6" s="20">
        <v>2</v>
      </c>
      <c r="B6" s="20" t="s">
        <v>45</v>
      </c>
      <c r="C6" s="20"/>
      <c r="D6" s="20"/>
      <c r="E6" s="20">
        <v>49032</v>
      </c>
      <c r="F6" s="20">
        <v>50173</v>
      </c>
      <c r="G6" s="50">
        <f t="shared" si="0"/>
        <v>1141</v>
      </c>
      <c r="H6" s="50">
        <v>0.54</v>
      </c>
      <c r="I6" s="50">
        <f aca="true" t="shared" si="1" ref="I6:I26">G6*H6</f>
        <v>616.14</v>
      </c>
      <c r="J6" s="20"/>
    </row>
    <row r="7" spans="1:10" ht="27.75" customHeight="1">
      <c r="A7" s="22">
        <v>3</v>
      </c>
      <c r="B7" s="22" t="s">
        <v>46</v>
      </c>
      <c r="C7" s="2">
        <v>2226</v>
      </c>
      <c r="D7" s="2" t="s">
        <v>47</v>
      </c>
      <c r="E7" s="2">
        <v>13403</v>
      </c>
      <c r="F7" s="2">
        <v>13583</v>
      </c>
      <c r="G7" s="50">
        <f>(F7-E7)*40</f>
        <v>7200</v>
      </c>
      <c r="H7" s="50">
        <v>0.54</v>
      </c>
      <c r="I7" s="50">
        <f t="shared" si="1"/>
        <v>3888.0000000000005</v>
      </c>
      <c r="J7" s="20" t="s">
        <v>48</v>
      </c>
    </row>
    <row r="8" spans="1:10" ht="27.75" customHeight="1">
      <c r="A8" s="27"/>
      <c r="B8" s="27"/>
      <c r="C8" s="2">
        <v>2901</v>
      </c>
      <c r="D8" s="2"/>
      <c r="E8" s="2">
        <v>403784</v>
      </c>
      <c r="F8" s="2">
        <v>403784</v>
      </c>
      <c r="G8" s="50">
        <f t="shared" si="0"/>
        <v>0</v>
      </c>
      <c r="H8" s="50">
        <v>0.54</v>
      </c>
      <c r="I8" s="50">
        <f t="shared" si="1"/>
        <v>0</v>
      </c>
      <c r="J8" s="20"/>
    </row>
    <row r="9" spans="1:10" ht="28.5" customHeight="1">
      <c r="A9" s="27"/>
      <c r="B9" s="27"/>
      <c r="C9" s="2">
        <v>2854</v>
      </c>
      <c r="D9" s="2"/>
      <c r="E9" s="2">
        <v>77224</v>
      </c>
      <c r="F9" s="2">
        <v>77437</v>
      </c>
      <c r="G9" s="50">
        <f t="shared" si="0"/>
        <v>213</v>
      </c>
      <c r="H9" s="50">
        <v>0.54</v>
      </c>
      <c r="I9" s="50">
        <f t="shared" si="1"/>
        <v>115.02000000000001</v>
      </c>
      <c r="J9" s="20"/>
    </row>
    <row r="10" spans="1:10" ht="27" customHeight="1">
      <c r="A10" s="27"/>
      <c r="B10" s="27"/>
      <c r="C10" s="2">
        <v>1523</v>
      </c>
      <c r="D10" s="2"/>
      <c r="E10" s="2">
        <v>142675</v>
      </c>
      <c r="F10" s="2">
        <v>145991</v>
      </c>
      <c r="G10" s="50">
        <f t="shared" si="0"/>
        <v>3316</v>
      </c>
      <c r="H10" s="50">
        <v>0.54</v>
      </c>
      <c r="I10" s="50">
        <f t="shared" si="1"/>
        <v>1790.64</v>
      </c>
      <c r="J10" s="20"/>
    </row>
    <row r="11" spans="1:10" ht="27" customHeight="1">
      <c r="A11" s="27"/>
      <c r="B11" s="23"/>
      <c r="C11" s="2">
        <v>1011</v>
      </c>
      <c r="D11" s="2"/>
      <c r="E11" s="2">
        <v>438135</v>
      </c>
      <c r="F11" s="2">
        <v>438135</v>
      </c>
      <c r="G11" s="50">
        <f t="shared" si="0"/>
        <v>0</v>
      </c>
      <c r="H11" s="50">
        <v>0.54</v>
      </c>
      <c r="I11" s="50">
        <f t="shared" si="1"/>
        <v>0</v>
      </c>
      <c r="J11" s="20"/>
    </row>
    <row r="12" spans="1:10" ht="27" customHeight="1">
      <c r="A12" s="27"/>
      <c r="B12" s="23"/>
      <c r="C12" s="2"/>
      <c r="D12" s="2"/>
      <c r="E12" s="2">
        <v>8430</v>
      </c>
      <c r="F12" s="2">
        <v>8594</v>
      </c>
      <c r="G12" s="50">
        <f t="shared" si="0"/>
        <v>164</v>
      </c>
      <c r="H12" s="50"/>
      <c r="I12" s="50">
        <f t="shared" si="1"/>
        <v>0</v>
      </c>
      <c r="J12" s="20"/>
    </row>
    <row r="13" spans="1:10" ht="27" customHeight="1">
      <c r="A13" s="23"/>
      <c r="B13" s="23" t="s">
        <v>49</v>
      </c>
      <c r="C13" s="2"/>
      <c r="D13" s="2"/>
      <c r="E13" s="2"/>
      <c r="F13" s="2"/>
      <c r="G13" s="50">
        <f>SUM(G7:G12)</f>
        <v>10893</v>
      </c>
      <c r="H13" s="50">
        <v>0.54</v>
      </c>
      <c r="I13" s="50">
        <f>SUM(I7:I12)</f>
        <v>5793.660000000001</v>
      </c>
      <c r="J13" s="20"/>
    </row>
    <row r="14" spans="1:10" ht="27" customHeight="1">
      <c r="A14" s="2">
        <v>4</v>
      </c>
      <c r="B14" s="2" t="s">
        <v>50</v>
      </c>
      <c r="C14" s="2"/>
      <c r="D14" s="2" t="s">
        <v>51</v>
      </c>
      <c r="E14" s="2">
        <v>4323</v>
      </c>
      <c r="F14" s="2">
        <v>4353</v>
      </c>
      <c r="G14" s="50">
        <f>(F14-E14)*20</f>
        <v>600</v>
      </c>
      <c r="H14" s="50">
        <v>0.54</v>
      </c>
      <c r="I14" s="50">
        <f>G14*H14</f>
        <v>324</v>
      </c>
      <c r="J14" s="20" t="s">
        <v>52</v>
      </c>
    </row>
    <row r="15" spans="1:10" ht="28.5" customHeight="1">
      <c r="A15" s="2">
        <v>5</v>
      </c>
      <c r="B15" s="2" t="s">
        <v>53</v>
      </c>
      <c r="C15" s="2">
        <v>3888</v>
      </c>
      <c r="D15" s="51" t="s">
        <v>54</v>
      </c>
      <c r="E15" s="2">
        <v>3385</v>
      </c>
      <c r="F15" s="2">
        <v>3430</v>
      </c>
      <c r="G15" s="50">
        <f>(F15-E15)*40</f>
        <v>1800</v>
      </c>
      <c r="H15" s="50">
        <v>0.54</v>
      </c>
      <c r="I15" s="50">
        <f t="shared" si="1"/>
        <v>972.0000000000001</v>
      </c>
      <c r="J15" s="20" t="s">
        <v>55</v>
      </c>
    </row>
    <row r="16" spans="1:10" ht="28.5" customHeight="1">
      <c r="A16" s="22">
        <v>6</v>
      </c>
      <c r="B16" s="2" t="s">
        <v>56</v>
      </c>
      <c r="C16" s="2">
        <v>3346</v>
      </c>
      <c r="D16" s="2"/>
      <c r="E16" s="2">
        <v>148197</v>
      </c>
      <c r="F16" s="2">
        <v>150304</v>
      </c>
      <c r="G16" s="50">
        <f>F16-E16</f>
        <v>2107</v>
      </c>
      <c r="H16" s="50">
        <v>0.54</v>
      </c>
      <c r="I16" s="50">
        <f t="shared" si="1"/>
        <v>1137.78</v>
      </c>
      <c r="J16" s="20"/>
    </row>
    <row r="17" spans="1:10" ht="28.5" customHeight="1">
      <c r="A17" s="27"/>
      <c r="B17" s="2"/>
      <c r="C17" s="2">
        <v>3248</v>
      </c>
      <c r="D17" s="2" t="s">
        <v>47</v>
      </c>
      <c r="E17" s="2">
        <v>5060</v>
      </c>
      <c r="F17" s="2">
        <v>5122</v>
      </c>
      <c r="G17" s="50">
        <f>(F17-E17)*40</f>
        <v>2480</v>
      </c>
      <c r="H17" s="50">
        <v>0.54</v>
      </c>
      <c r="I17" s="50">
        <f t="shared" si="1"/>
        <v>1339.2</v>
      </c>
      <c r="J17" s="20"/>
    </row>
    <row r="18" spans="1:10" ht="30.75" customHeight="1">
      <c r="A18" s="27"/>
      <c r="B18" s="2"/>
      <c r="C18" s="2">
        <v>2884</v>
      </c>
      <c r="D18" s="2"/>
      <c r="E18" s="2">
        <v>71245</v>
      </c>
      <c r="F18" s="2">
        <v>71537</v>
      </c>
      <c r="G18" s="50">
        <f>F18-E18</f>
        <v>292</v>
      </c>
      <c r="H18" s="50">
        <v>0.54</v>
      </c>
      <c r="I18" s="50">
        <f t="shared" si="1"/>
        <v>157.68</v>
      </c>
      <c r="J18" s="20"/>
    </row>
    <row r="19" spans="1:10" ht="27.75" customHeight="1">
      <c r="A19" s="27"/>
      <c r="B19" s="2"/>
      <c r="C19" s="2">
        <v>3236</v>
      </c>
      <c r="D19" s="2"/>
      <c r="E19" s="2">
        <v>77678</v>
      </c>
      <c r="F19" s="2">
        <v>78185</v>
      </c>
      <c r="G19" s="50">
        <f>F19-E19</f>
        <v>507</v>
      </c>
      <c r="H19" s="50">
        <v>0.54</v>
      </c>
      <c r="I19" s="50">
        <f t="shared" si="1"/>
        <v>273.78000000000003</v>
      </c>
      <c r="J19" s="20"/>
    </row>
    <row r="20" spans="1:10" ht="27.75" customHeight="1">
      <c r="A20" s="27"/>
      <c r="B20" s="2"/>
      <c r="C20" s="2">
        <v>5494</v>
      </c>
      <c r="D20" s="10" t="s">
        <v>57</v>
      </c>
      <c r="E20" s="2">
        <v>5784</v>
      </c>
      <c r="F20" s="2">
        <v>5797</v>
      </c>
      <c r="G20" s="50">
        <f>(F20-E20)*20</f>
        <v>260</v>
      </c>
      <c r="H20" s="50">
        <v>0.54</v>
      </c>
      <c r="I20" s="50">
        <f t="shared" si="1"/>
        <v>140.4</v>
      </c>
      <c r="J20" s="20"/>
    </row>
    <row r="21" spans="1:10" ht="27" customHeight="1">
      <c r="A21" s="27"/>
      <c r="B21" s="2"/>
      <c r="C21" s="2">
        <v>6706</v>
      </c>
      <c r="D21" s="10"/>
      <c r="E21" s="2">
        <v>7022</v>
      </c>
      <c r="F21" s="2">
        <v>8541</v>
      </c>
      <c r="G21" s="50">
        <f>F21-E21</f>
        <v>1519</v>
      </c>
      <c r="H21" s="50">
        <v>0.54</v>
      </c>
      <c r="I21" s="50">
        <f t="shared" si="1"/>
        <v>820.2600000000001</v>
      </c>
      <c r="J21" s="20"/>
    </row>
    <row r="22" spans="1:10" ht="27" customHeight="1">
      <c r="A22" s="23"/>
      <c r="B22" s="22" t="s">
        <v>49</v>
      </c>
      <c r="C22" s="22"/>
      <c r="D22" s="52"/>
      <c r="E22" s="22"/>
      <c r="F22" s="22"/>
      <c r="G22" s="53">
        <f>SUM(G16:G21)</f>
        <v>7165</v>
      </c>
      <c r="H22" s="50">
        <v>0.54</v>
      </c>
      <c r="I22" s="50">
        <f>SUM(I16:I21)</f>
        <v>3869.1000000000004</v>
      </c>
      <c r="J22" s="20"/>
    </row>
    <row r="23" spans="1:10" ht="28.5" customHeight="1">
      <c r="A23" s="2">
        <v>6</v>
      </c>
      <c r="B23" s="2" t="s">
        <v>58</v>
      </c>
      <c r="C23" s="2">
        <v>3161</v>
      </c>
      <c r="D23" s="10" t="s">
        <v>59</v>
      </c>
      <c r="E23" s="2">
        <v>16365</v>
      </c>
      <c r="F23" s="2">
        <v>16829</v>
      </c>
      <c r="G23" s="54">
        <f>(F23-E23)*40-G6</f>
        <v>17419</v>
      </c>
      <c r="H23" s="50">
        <v>0.54</v>
      </c>
      <c r="I23" s="50">
        <f t="shared" si="1"/>
        <v>9406.26</v>
      </c>
      <c r="J23" s="20" t="s">
        <v>60</v>
      </c>
    </row>
    <row r="24" spans="1:10" ht="19.5" customHeight="1" hidden="1">
      <c r="A24" s="2"/>
      <c r="B24" s="2"/>
      <c r="C24" s="2"/>
      <c r="D24" s="10"/>
      <c r="E24" s="2"/>
      <c r="F24" s="2"/>
      <c r="G24" s="54"/>
      <c r="H24" s="50">
        <v>0.54</v>
      </c>
      <c r="I24" s="50">
        <f t="shared" si="1"/>
        <v>0</v>
      </c>
      <c r="J24" s="20"/>
    </row>
    <row r="25" spans="1:10" ht="20.25" customHeight="1" hidden="1">
      <c r="A25" s="2"/>
      <c r="B25" s="2"/>
      <c r="C25" s="2"/>
      <c r="D25" s="10"/>
      <c r="E25" s="2"/>
      <c r="F25" s="2"/>
      <c r="G25" s="54"/>
      <c r="H25" s="50">
        <v>0.54</v>
      </c>
      <c r="I25" s="50">
        <f t="shared" si="1"/>
        <v>0</v>
      </c>
      <c r="J25" s="20"/>
    </row>
    <row r="26" spans="1:10" ht="16.5" customHeight="1" hidden="1">
      <c r="A26" s="2"/>
      <c r="B26" s="2"/>
      <c r="C26" s="2"/>
      <c r="D26" s="2"/>
      <c r="E26" s="2"/>
      <c r="F26" s="2"/>
      <c r="G26" s="54"/>
      <c r="H26" s="50">
        <v>0.54</v>
      </c>
      <c r="I26" s="50">
        <f t="shared" si="1"/>
        <v>0</v>
      </c>
      <c r="J26" s="20"/>
    </row>
    <row r="27" spans="1:10" ht="25.5" customHeight="1">
      <c r="A27" s="2">
        <v>7</v>
      </c>
      <c r="B27" s="2"/>
      <c r="C27" s="2"/>
      <c r="D27" s="2"/>
      <c r="E27" s="2"/>
      <c r="F27" s="2"/>
      <c r="G27" s="54"/>
      <c r="H27" s="37"/>
      <c r="I27" s="37"/>
      <c r="J27" s="20"/>
    </row>
    <row r="28" spans="1:10" ht="33" customHeight="1">
      <c r="A28" s="55" t="s">
        <v>61</v>
      </c>
      <c r="B28" s="3" t="s">
        <v>62</v>
      </c>
      <c r="C28" s="3"/>
      <c r="D28" s="3"/>
      <c r="E28" s="20"/>
      <c r="F28" s="20"/>
      <c r="G28" s="20">
        <f>G5+G6+G13+G14+G15+G22+G23+G27</f>
        <v>41985</v>
      </c>
      <c r="H28" s="20"/>
      <c r="I28" s="20">
        <f>I5+I6+I13+I14+I15+I22+I23+I27</f>
        <v>22583.340000000004</v>
      </c>
      <c r="J28" s="20"/>
    </row>
    <row r="29" spans="1:5" ht="22.5" customHeight="1">
      <c r="A29" s="47" t="s">
        <v>63</v>
      </c>
      <c r="B29" s="48"/>
      <c r="C29" s="48"/>
      <c r="D29" s="48"/>
      <c r="E29" s="48"/>
    </row>
    <row r="31" spans="1:7" ht="14.25">
      <c r="A31" t="s">
        <v>64</v>
      </c>
      <c r="G31" t="s">
        <v>65</v>
      </c>
    </row>
  </sheetData>
  <sheetProtection/>
  <mergeCells count="23">
    <mergeCell ref="A1:J1"/>
    <mergeCell ref="A2:J2"/>
    <mergeCell ref="E3:F3"/>
    <mergeCell ref="A29:E29"/>
    <mergeCell ref="A3:A4"/>
    <mergeCell ref="A7:A13"/>
    <mergeCell ref="A16:A22"/>
    <mergeCell ref="A23:A26"/>
    <mergeCell ref="B3:B4"/>
    <mergeCell ref="B7:B11"/>
    <mergeCell ref="B16:B21"/>
    <mergeCell ref="B23:B26"/>
    <mergeCell ref="C3:C4"/>
    <mergeCell ref="C23:C26"/>
    <mergeCell ref="D3:D4"/>
    <mergeCell ref="D23:D26"/>
    <mergeCell ref="E23:E26"/>
    <mergeCell ref="F23:F26"/>
    <mergeCell ref="G3:G4"/>
    <mergeCell ref="G23:G26"/>
    <mergeCell ref="H3:H4"/>
    <mergeCell ref="I3:I4"/>
    <mergeCell ref="J3:J4"/>
  </mergeCells>
  <printOptions horizontalCentered="1"/>
  <pageMargins left="0.47" right="0.75" top="1.26" bottom="0.98" header="0.51" footer="0.51"/>
  <pageSetup horizontalDpi="300" verticalDpi="300" orientation="portrait" paperSize="9" scale="87"/>
  <headerFooter alignWithMargins="0">
    <oddHeader>&amp;C&amp;"宋体,加粗"&amp;20经营服务中心租点
月电费明细表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4">
      <selection activeCell="E22" sqref="E22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5"/>
      <c r="B1" s="45"/>
      <c r="C1" s="45"/>
      <c r="D1" s="45"/>
      <c r="E1" s="45"/>
      <c r="F1" s="45"/>
      <c r="G1" s="45"/>
      <c r="H1" s="45"/>
      <c r="I1" s="45"/>
    </row>
    <row r="2" spans="1:9" ht="20.2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ht="14.25">
      <c r="A3" s="20" t="s">
        <v>1</v>
      </c>
      <c r="B3" s="20" t="s">
        <v>35</v>
      </c>
      <c r="C3" s="14"/>
      <c r="D3" s="20" t="s">
        <v>66</v>
      </c>
      <c r="E3" s="20"/>
      <c r="F3" s="14" t="s">
        <v>67</v>
      </c>
      <c r="G3" s="18" t="s">
        <v>40</v>
      </c>
      <c r="H3" s="18" t="s">
        <v>7</v>
      </c>
      <c r="I3" s="20" t="s">
        <v>8</v>
      </c>
    </row>
    <row r="4" spans="1:9" ht="18" customHeight="1">
      <c r="A4" s="20"/>
      <c r="B4" s="20"/>
      <c r="C4" s="19"/>
      <c r="D4" s="20" t="s">
        <v>42</v>
      </c>
      <c r="E4" s="20" t="s">
        <v>43</v>
      </c>
      <c r="F4" s="19"/>
      <c r="G4" s="21"/>
      <c r="H4" s="21"/>
      <c r="I4" s="20"/>
    </row>
    <row r="5" spans="1:9" ht="30.75" customHeight="1">
      <c r="A5" s="20">
        <v>1</v>
      </c>
      <c r="B5" s="20" t="s">
        <v>44</v>
      </c>
      <c r="C5" s="20"/>
      <c r="D5" s="20">
        <v>779</v>
      </c>
      <c r="E5" s="20">
        <v>833</v>
      </c>
      <c r="F5" s="20">
        <f>E5-D5</f>
        <v>54</v>
      </c>
      <c r="G5" s="20">
        <v>3.19</v>
      </c>
      <c r="H5" s="20">
        <f>F5*G5</f>
        <v>172.26</v>
      </c>
      <c r="I5" s="20"/>
    </row>
    <row r="6" spans="1:9" ht="30.75" customHeight="1">
      <c r="A6" s="20">
        <v>2</v>
      </c>
      <c r="B6" s="20" t="s">
        <v>45</v>
      </c>
      <c r="C6" s="20"/>
      <c r="D6" s="20">
        <v>3553</v>
      </c>
      <c r="E6" s="20">
        <v>3574</v>
      </c>
      <c r="F6" s="20">
        <f aca="true" t="shared" si="0" ref="F6:F21">E6-D6</f>
        <v>21</v>
      </c>
      <c r="G6" s="20">
        <v>3.19</v>
      </c>
      <c r="H6" s="20">
        <f aca="true" t="shared" si="1" ref="H6:H22">F6*G6</f>
        <v>66.99</v>
      </c>
      <c r="I6" s="20"/>
    </row>
    <row r="7" spans="1:9" ht="30.75" customHeight="1">
      <c r="A7" s="22">
        <v>3</v>
      </c>
      <c r="B7" s="22" t="s">
        <v>46</v>
      </c>
      <c r="C7" s="2" t="s">
        <v>68</v>
      </c>
      <c r="D7" s="2">
        <v>18261</v>
      </c>
      <c r="E7" s="2">
        <v>18831</v>
      </c>
      <c r="F7" s="20">
        <f t="shared" si="0"/>
        <v>570</v>
      </c>
      <c r="G7" s="20">
        <v>3.19</v>
      </c>
      <c r="H7" s="20">
        <f t="shared" si="1"/>
        <v>1818.3</v>
      </c>
      <c r="I7" s="20" t="s">
        <v>48</v>
      </c>
    </row>
    <row r="8" spans="1:9" ht="30.75" customHeight="1">
      <c r="A8" s="27"/>
      <c r="B8" s="27"/>
      <c r="C8" s="2" t="s">
        <v>69</v>
      </c>
      <c r="D8" s="2">
        <v>4983</v>
      </c>
      <c r="E8" s="2">
        <v>5241</v>
      </c>
      <c r="F8" s="20">
        <f t="shared" si="0"/>
        <v>258</v>
      </c>
      <c r="G8" s="20">
        <v>3.19</v>
      </c>
      <c r="H8" s="20">
        <f t="shared" si="1"/>
        <v>823.02</v>
      </c>
      <c r="I8" s="20"/>
    </row>
    <row r="9" spans="1:9" ht="30.75" customHeight="1">
      <c r="A9" s="23"/>
      <c r="B9" s="2" t="s">
        <v>49</v>
      </c>
      <c r="C9" s="40"/>
      <c r="D9" s="2"/>
      <c r="E9" s="2"/>
      <c r="F9" s="20">
        <f>(F7+F8)-50</f>
        <v>778</v>
      </c>
      <c r="G9" s="20">
        <v>3.19</v>
      </c>
      <c r="H9" s="20">
        <f t="shared" si="1"/>
        <v>2481.82</v>
      </c>
      <c r="I9" s="20"/>
    </row>
    <row r="10" spans="1:9" ht="30.75" customHeight="1">
      <c r="A10" s="2">
        <v>4</v>
      </c>
      <c r="B10" s="2" t="s">
        <v>50</v>
      </c>
      <c r="C10" s="46"/>
      <c r="D10" s="2">
        <v>394</v>
      </c>
      <c r="E10" s="2">
        <v>400</v>
      </c>
      <c r="F10" s="20">
        <f>E10-D10</f>
        <v>6</v>
      </c>
      <c r="G10" s="20">
        <v>3.19</v>
      </c>
      <c r="H10" s="20">
        <f t="shared" si="1"/>
        <v>19.14</v>
      </c>
      <c r="I10" s="20" t="s">
        <v>52</v>
      </c>
    </row>
    <row r="11" spans="1:9" ht="30.75" customHeight="1">
      <c r="A11" s="2">
        <v>5</v>
      </c>
      <c r="B11" s="2" t="s">
        <v>53</v>
      </c>
      <c r="C11" s="23"/>
      <c r="D11" s="2">
        <v>4630</v>
      </c>
      <c r="E11" s="2">
        <v>4701</v>
      </c>
      <c r="F11" s="20">
        <f t="shared" si="0"/>
        <v>71</v>
      </c>
      <c r="G11" s="20">
        <v>3.19</v>
      </c>
      <c r="H11" s="20">
        <f t="shared" si="1"/>
        <v>226.49</v>
      </c>
      <c r="I11" s="20" t="s">
        <v>55</v>
      </c>
    </row>
    <row r="12" spans="1:9" ht="30.75" customHeight="1">
      <c r="A12" s="22">
        <v>6</v>
      </c>
      <c r="B12" s="22" t="s">
        <v>56</v>
      </c>
      <c r="C12" s="2" t="s">
        <v>68</v>
      </c>
      <c r="D12" s="2">
        <v>11456</v>
      </c>
      <c r="E12" s="2">
        <v>11486</v>
      </c>
      <c r="F12" s="20">
        <f t="shared" si="0"/>
        <v>30</v>
      </c>
      <c r="G12" s="20">
        <v>3.19</v>
      </c>
      <c r="H12" s="20">
        <f t="shared" si="1"/>
        <v>95.7</v>
      </c>
      <c r="I12" s="20"/>
    </row>
    <row r="13" spans="1:9" ht="30.75" customHeight="1">
      <c r="A13" s="27"/>
      <c r="B13" s="27"/>
      <c r="C13" s="2" t="s">
        <v>69</v>
      </c>
      <c r="D13" s="2">
        <v>4547</v>
      </c>
      <c r="E13" s="2">
        <v>4634</v>
      </c>
      <c r="F13" s="20">
        <f t="shared" si="0"/>
        <v>87</v>
      </c>
      <c r="G13" s="20">
        <v>3.19</v>
      </c>
      <c r="H13" s="20">
        <f t="shared" si="1"/>
        <v>277.53</v>
      </c>
      <c r="I13" s="20"/>
    </row>
    <row r="14" spans="1:9" ht="30.75" customHeight="1">
      <c r="A14" s="27"/>
      <c r="B14" s="27"/>
      <c r="C14" s="2" t="s">
        <v>70</v>
      </c>
      <c r="D14" s="2">
        <v>406</v>
      </c>
      <c r="E14" s="2">
        <v>462</v>
      </c>
      <c r="F14" s="20">
        <f t="shared" si="0"/>
        <v>56</v>
      </c>
      <c r="G14" s="20">
        <v>3.19</v>
      </c>
      <c r="H14" s="20">
        <f t="shared" si="1"/>
        <v>178.64</v>
      </c>
      <c r="I14" s="20"/>
    </row>
    <row r="15" spans="1:9" ht="30.75" customHeight="1">
      <c r="A15" s="27"/>
      <c r="B15" s="23"/>
      <c r="C15" s="2" t="s">
        <v>71</v>
      </c>
      <c r="D15" s="2">
        <v>308</v>
      </c>
      <c r="E15" s="2">
        <v>361</v>
      </c>
      <c r="F15" s="20">
        <f t="shared" si="0"/>
        <v>53</v>
      </c>
      <c r="G15" s="20">
        <v>3.19</v>
      </c>
      <c r="H15" s="20">
        <f t="shared" si="1"/>
        <v>169.07</v>
      </c>
      <c r="I15" s="20"/>
    </row>
    <row r="16" spans="1:9" ht="30.75" customHeight="1">
      <c r="A16" s="27"/>
      <c r="B16" s="27"/>
      <c r="C16" s="2" t="s">
        <v>72</v>
      </c>
      <c r="D16" s="2">
        <v>1321</v>
      </c>
      <c r="E16" s="2">
        <v>1374</v>
      </c>
      <c r="F16" s="20">
        <f t="shared" si="0"/>
        <v>53</v>
      </c>
      <c r="G16" s="20">
        <v>3.19</v>
      </c>
      <c r="H16" s="20">
        <f t="shared" si="1"/>
        <v>169.07</v>
      </c>
      <c r="I16" s="20"/>
    </row>
    <row r="17" spans="1:9" ht="30.75" customHeight="1">
      <c r="A17" s="27"/>
      <c r="B17" s="22" t="s">
        <v>49</v>
      </c>
      <c r="C17" s="22"/>
      <c r="D17" s="2"/>
      <c r="E17" s="2"/>
      <c r="F17" s="20">
        <f>F12+F13+F14+F15+F16</f>
        <v>279</v>
      </c>
      <c r="G17" s="20">
        <v>3.19</v>
      </c>
      <c r="H17" s="20">
        <f t="shared" si="1"/>
        <v>890.01</v>
      </c>
      <c r="I17" s="20"/>
    </row>
    <row r="18" spans="1:9" ht="30.75" customHeight="1">
      <c r="A18" s="22">
        <v>7</v>
      </c>
      <c r="B18" s="22" t="s">
        <v>58</v>
      </c>
      <c r="C18" s="2" t="s">
        <v>68</v>
      </c>
      <c r="D18" s="2">
        <v>1547</v>
      </c>
      <c r="E18" s="2">
        <v>1748</v>
      </c>
      <c r="F18" s="20">
        <f t="shared" si="0"/>
        <v>201</v>
      </c>
      <c r="G18" s="20">
        <v>3.19</v>
      </c>
      <c r="H18" s="20">
        <f t="shared" si="1"/>
        <v>641.1899999999999</v>
      </c>
      <c r="I18" s="20" t="s">
        <v>60</v>
      </c>
    </row>
    <row r="19" spans="1:9" ht="30.75" customHeight="1">
      <c r="A19" s="27"/>
      <c r="B19" s="27"/>
      <c r="C19" s="2" t="s">
        <v>69</v>
      </c>
      <c r="D19" s="2">
        <v>2830</v>
      </c>
      <c r="E19" s="2">
        <v>3265</v>
      </c>
      <c r="F19" s="20">
        <f t="shared" si="0"/>
        <v>435</v>
      </c>
      <c r="G19" s="20">
        <v>3.19</v>
      </c>
      <c r="H19" s="20">
        <f t="shared" si="1"/>
        <v>1387.6499999999999</v>
      </c>
      <c r="I19" s="20"/>
    </row>
    <row r="20" spans="1:9" ht="30.75" customHeight="1">
      <c r="A20" s="27"/>
      <c r="B20" s="27"/>
      <c r="C20" s="2" t="s">
        <v>70</v>
      </c>
      <c r="D20" s="2">
        <v>1043</v>
      </c>
      <c r="E20" s="2">
        <v>1084</v>
      </c>
      <c r="F20" s="20">
        <f t="shared" si="0"/>
        <v>41</v>
      </c>
      <c r="G20" s="20">
        <v>3.19</v>
      </c>
      <c r="H20" s="20">
        <f t="shared" si="1"/>
        <v>130.79</v>
      </c>
      <c r="I20" s="20"/>
    </row>
    <row r="21" spans="1:9" ht="30.75" customHeight="1">
      <c r="A21" s="27"/>
      <c r="B21" s="23"/>
      <c r="C21" s="2" t="s">
        <v>71</v>
      </c>
      <c r="D21" s="2">
        <v>1369</v>
      </c>
      <c r="E21" s="2">
        <v>1390</v>
      </c>
      <c r="F21" s="20">
        <f t="shared" si="0"/>
        <v>21</v>
      </c>
      <c r="G21" s="20">
        <v>3.19</v>
      </c>
      <c r="H21" s="20">
        <f t="shared" si="1"/>
        <v>66.99</v>
      </c>
      <c r="I21" s="20"/>
    </row>
    <row r="22" spans="1:9" ht="30.75" customHeight="1">
      <c r="A22" s="23"/>
      <c r="B22" s="23" t="s">
        <v>49</v>
      </c>
      <c r="C22" s="23"/>
      <c r="D22" s="2"/>
      <c r="E22" s="2"/>
      <c r="F22" s="20">
        <f>F18+F19+F20+F21</f>
        <v>698</v>
      </c>
      <c r="G22" s="20">
        <v>3.19</v>
      </c>
      <c r="H22" s="20">
        <f t="shared" si="1"/>
        <v>2226.62</v>
      </c>
      <c r="I22" s="20"/>
    </row>
    <row r="23" spans="1:9" ht="30.75" customHeight="1">
      <c r="A23" s="23">
        <v>8</v>
      </c>
      <c r="B23" s="23"/>
      <c r="C23" s="23"/>
      <c r="D23" s="2"/>
      <c r="E23" s="2"/>
      <c r="F23" s="20"/>
      <c r="G23" s="20"/>
      <c r="H23" s="20"/>
      <c r="I23" s="20"/>
    </row>
    <row r="24" spans="1:9" ht="30.75" customHeight="1">
      <c r="A24" s="3" t="s">
        <v>61</v>
      </c>
      <c r="B24" s="3" t="s">
        <v>62</v>
      </c>
      <c r="C24" s="3"/>
      <c r="D24" s="20"/>
      <c r="E24" s="20"/>
      <c r="F24" s="20">
        <f>F5+F6+F9+F10+F11+F17+F22+F23</f>
        <v>1907</v>
      </c>
      <c r="G24" s="20"/>
      <c r="H24" s="20">
        <f>H5+H6+H9+H10+H11+H17+H22+H23</f>
        <v>6083.33</v>
      </c>
      <c r="I24" s="20"/>
    </row>
    <row r="25" spans="1:9" ht="14.25">
      <c r="A25" s="47" t="s">
        <v>73</v>
      </c>
      <c r="B25" s="48"/>
      <c r="C25" s="48"/>
      <c r="D25" s="48"/>
      <c r="E25" s="48"/>
      <c r="F25" s="49"/>
      <c r="G25" s="49"/>
      <c r="H25" s="49"/>
      <c r="I25" s="49"/>
    </row>
    <row r="27" spans="1:7" ht="14.25">
      <c r="A27" t="s">
        <v>64</v>
      </c>
      <c r="G27" t="s">
        <v>65</v>
      </c>
    </row>
  </sheetData>
  <sheetProtection/>
  <mergeCells count="17">
    <mergeCell ref="A1:I1"/>
    <mergeCell ref="A2:I2"/>
    <mergeCell ref="D3:E3"/>
    <mergeCell ref="A25:E25"/>
    <mergeCell ref="A3:A4"/>
    <mergeCell ref="A7:A9"/>
    <mergeCell ref="A12:A17"/>
    <mergeCell ref="A18:A22"/>
    <mergeCell ref="B3:B4"/>
    <mergeCell ref="B7:B8"/>
    <mergeCell ref="B12:B15"/>
    <mergeCell ref="B18:B21"/>
    <mergeCell ref="C3:C4"/>
    <mergeCell ref="F3:F4"/>
    <mergeCell ref="G3:G4"/>
    <mergeCell ref="H3:H4"/>
    <mergeCell ref="I3:I4"/>
  </mergeCells>
  <printOptions horizontalCentered="1"/>
  <pageMargins left="0.47" right="0.75" top="1.26" bottom="0.98" header="0.51" footer="0.51"/>
  <pageSetup horizontalDpi="300" verticalDpi="300" orientation="portrait" paperSize="9" scale="87"/>
  <headerFooter alignWithMargins="0">
    <oddHeader>&amp;C&amp;"宋体,加粗"&amp;20经营服务中心租点
月水费明细表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2">
      <selection activeCell="D29" sqref="D29"/>
    </sheetView>
  </sheetViews>
  <sheetFormatPr defaultColWidth="9.00390625" defaultRowHeight="14.25"/>
  <cols>
    <col min="1" max="1" width="4.50390625" style="0" customWidth="1"/>
    <col min="2" max="2" width="10.50390625" style="0" customWidth="1"/>
    <col min="5" max="5" width="9.50390625" style="0" bestFit="1" customWidth="1"/>
    <col min="7" max="7" width="11.25390625" style="0" customWidth="1"/>
    <col min="8" max="8" width="13.25390625" style="0" customWidth="1"/>
  </cols>
  <sheetData>
    <row r="1" spans="1:8" ht="7.5" customHeight="1">
      <c r="A1" s="12"/>
      <c r="B1" s="12"/>
      <c r="C1" s="12"/>
      <c r="D1" s="12"/>
      <c r="E1" s="12"/>
      <c r="F1" s="12"/>
      <c r="G1" s="12"/>
      <c r="H1" s="12"/>
    </row>
    <row r="2" spans="1:8" ht="18" customHeight="1">
      <c r="A2" s="13" t="s">
        <v>74</v>
      </c>
      <c r="B2" s="13"/>
      <c r="C2" s="13"/>
      <c r="D2" s="13"/>
      <c r="E2" s="13"/>
      <c r="F2" s="13"/>
      <c r="G2" s="13"/>
      <c r="H2" s="13"/>
    </row>
    <row r="3" spans="1:8" ht="15.75" customHeight="1">
      <c r="A3" s="14" t="s">
        <v>1</v>
      </c>
      <c r="B3" s="14" t="s">
        <v>35</v>
      </c>
      <c r="C3" s="16" t="s">
        <v>38</v>
      </c>
      <c r="D3" s="17"/>
      <c r="E3" s="14" t="s">
        <v>39</v>
      </c>
      <c r="F3" s="18" t="s">
        <v>40</v>
      </c>
      <c r="G3" s="18" t="s">
        <v>7</v>
      </c>
      <c r="H3" s="14" t="s">
        <v>8</v>
      </c>
    </row>
    <row r="4" spans="1:8" ht="12.75" customHeight="1">
      <c r="A4" s="19"/>
      <c r="B4" s="19"/>
      <c r="C4" s="20" t="s">
        <v>42</v>
      </c>
      <c r="D4" s="20" t="s">
        <v>43</v>
      </c>
      <c r="E4" s="19"/>
      <c r="F4" s="21"/>
      <c r="G4" s="21"/>
      <c r="H4" s="19"/>
    </row>
    <row r="5" spans="1:8" ht="21" customHeight="1">
      <c r="A5" s="20">
        <v>1</v>
      </c>
      <c r="B5" s="2" t="s">
        <v>75</v>
      </c>
      <c r="C5" s="20">
        <v>134320</v>
      </c>
      <c r="D5" s="20">
        <v>135398</v>
      </c>
      <c r="E5" s="20">
        <f aca="true" t="shared" si="0" ref="E5:E13">D5-C5</f>
        <v>1078</v>
      </c>
      <c r="F5" s="20">
        <v>0.54</v>
      </c>
      <c r="G5" s="20">
        <f>E5*F5</f>
        <v>582.12</v>
      </c>
      <c r="H5" s="20"/>
    </row>
    <row r="6" spans="1:8" ht="21" customHeight="1">
      <c r="A6" s="20">
        <v>2</v>
      </c>
      <c r="B6" s="2" t="s">
        <v>76</v>
      </c>
      <c r="C6" s="20">
        <v>11875</v>
      </c>
      <c r="D6" s="20">
        <v>13040</v>
      </c>
      <c r="E6" s="20">
        <f t="shared" si="0"/>
        <v>1165</v>
      </c>
      <c r="F6" s="20">
        <v>0.54</v>
      </c>
      <c r="G6" s="20">
        <f aca="true" t="shared" si="1" ref="G6:G20">E6*F6</f>
        <v>629.1</v>
      </c>
      <c r="H6" s="2" t="s">
        <v>77</v>
      </c>
    </row>
    <row r="7" spans="1:8" ht="21" customHeight="1">
      <c r="A7" s="20">
        <v>3</v>
      </c>
      <c r="B7" s="2" t="s">
        <v>78</v>
      </c>
      <c r="C7" s="20">
        <v>8394</v>
      </c>
      <c r="D7" s="20">
        <v>9807</v>
      </c>
      <c r="E7" s="20">
        <f t="shared" si="0"/>
        <v>1413</v>
      </c>
      <c r="F7" s="20">
        <v>0.54</v>
      </c>
      <c r="G7" s="20">
        <f t="shared" si="1"/>
        <v>763.0200000000001</v>
      </c>
      <c r="H7" s="20"/>
    </row>
    <row r="8" spans="1:8" ht="21" customHeight="1">
      <c r="A8" s="22">
        <v>4</v>
      </c>
      <c r="B8" s="22" t="s">
        <v>79</v>
      </c>
      <c r="C8" s="22">
        <v>71368</v>
      </c>
      <c r="D8" s="22">
        <v>72258</v>
      </c>
      <c r="E8" s="22">
        <f t="shared" si="0"/>
        <v>890</v>
      </c>
      <c r="F8" s="20">
        <v>0.54</v>
      </c>
      <c r="G8" s="20">
        <f t="shared" si="1"/>
        <v>480.6</v>
      </c>
      <c r="H8" s="20"/>
    </row>
    <row r="9" spans="1:8" ht="21" customHeight="1">
      <c r="A9" s="27"/>
      <c r="B9" s="27"/>
      <c r="C9" s="22">
        <v>120908</v>
      </c>
      <c r="D9" s="22">
        <v>121985</v>
      </c>
      <c r="E9" s="22">
        <f t="shared" si="0"/>
        <v>1077</v>
      </c>
      <c r="F9" s="20">
        <v>0.54</v>
      </c>
      <c r="G9" s="20">
        <f t="shared" si="1"/>
        <v>581.58</v>
      </c>
      <c r="H9" s="20"/>
    </row>
    <row r="10" spans="1:8" ht="21" customHeight="1">
      <c r="A10" s="27"/>
      <c r="B10" s="27"/>
      <c r="C10" s="22">
        <v>22156</v>
      </c>
      <c r="D10" s="22">
        <v>22308</v>
      </c>
      <c r="E10" s="22">
        <f t="shared" si="0"/>
        <v>152</v>
      </c>
      <c r="F10" s="20">
        <v>0.54</v>
      </c>
      <c r="G10" s="20">
        <f t="shared" si="1"/>
        <v>82.08000000000001</v>
      </c>
      <c r="H10" s="20"/>
    </row>
    <row r="11" spans="1:8" ht="21" customHeight="1">
      <c r="A11" s="23"/>
      <c r="B11" s="27" t="s">
        <v>49</v>
      </c>
      <c r="C11" s="22"/>
      <c r="D11" s="22"/>
      <c r="E11" s="22">
        <f>E8+E9+E10</f>
        <v>2119</v>
      </c>
      <c r="F11" s="20">
        <v>0.54</v>
      </c>
      <c r="G11" s="20">
        <f>G8+G9+G10</f>
        <v>1144.26</v>
      </c>
      <c r="H11" s="20"/>
    </row>
    <row r="12" spans="1:8" ht="21" customHeight="1">
      <c r="A12" s="31">
        <v>5</v>
      </c>
      <c r="B12" s="31" t="s">
        <v>80</v>
      </c>
      <c r="C12" s="41">
        <v>68470</v>
      </c>
      <c r="D12" s="41">
        <v>68832</v>
      </c>
      <c r="E12" s="41">
        <f t="shared" si="0"/>
        <v>362</v>
      </c>
      <c r="F12" s="20">
        <v>0.54</v>
      </c>
      <c r="G12" s="20">
        <f t="shared" si="1"/>
        <v>195.48000000000002</v>
      </c>
      <c r="H12" s="20"/>
    </row>
    <row r="13" spans="1:8" ht="21" customHeight="1">
      <c r="A13" s="42"/>
      <c r="B13" s="32"/>
      <c r="C13" s="41">
        <v>24588</v>
      </c>
      <c r="D13" s="41">
        <v>24778</v>
      </c>
      <c r="E13" s="41">
        <f t="shared" si="0"/>
        <v>190</v>
      </c>
      <c r="F13" s="20">
        <v>0.54</v>
      </c>
      <c r="G13" s="20">
        <f t="shared" si="1"/>
        <v>102.60000000000001</v>
      </c>
      <c r="H13" s="20" t="s">
        <v>81</v>
      </c>
    </row>
    <row r="14" spans="1:8" ht="21" customHeight="1">
      <c r="A14" s="23"/>
      <c r="B14" s="33" t="s">
        <v>49</v>
      </c>
      <c r="C14" s="41"/>
      <c r="D14" s="41"/>
      <c r="E14" s="41">
        <f>E12+E13</f>
        <v>552</v>
      </c>
      <c r="F14" s="20">
        <v>0.54</v>
      </c>
      <c r="G14" s="20">
        <f>G12+G13</f>
        <v>298.08000000000004</v>
      </c>
      <c r="H14" s="20"/>
    </row>
    <row r="15" spans="1:8" ht="21" customHeight="1">
      <c r="A15" s="23">
        <v>6</v>
      </c>
      <c r="B15" s="43" t="s">
        <v>82</v>
      </c>
      <c r="C15" s="41">
        <v>30115</v>
      </c>
      <c r="D15" s="41">
        <v>30321</v>
      </c>
      <c r="E15" s="41">
        <f>D15-C15</f>
        <v>206</v>
      </c>
      <c r="F15" s="20">
        <v>0.54</v>
      </c>
      <c r="G15" s="20">
        <f>E15*F15</f>
        <v>111.24000000000001</v>
      </c>
      <c r="H15" s="20"/>
    </row>
    <row r="16" spans="1:8" ht="21" customHeight="1">
      <c r="A16" s="20">
        <v>7</v>
      </c>
      <c r="B16" s="2" t="s">
        <v>83</v>
      </c>
      <c r="C16" s="20">
        <v>72661</v>
      </c>
      <c r="D16" s="20">
        <v>73318</v>
      </c>
      <c r="E16" s="41">
        <f>D16-C16</f>
        <v>657</v>
      </c>
      <c r="F16" s="20">
        <v>0.54</v>
      </c>
      <c r="G16" s="20">
        <f t="shared" si="1"/>
        <v>354.78000000000003</v>
      </c>
      <c r="H16" s="20" t="s">
        <v>84</v>
      </c>
    </row>
    <row r="17" spans="1:8" ht="21" customHeight="1">
      <c r="A17" s="20">
        <v>8</v>
      </c>
      <c r="B17" s="2" t="s">
        <v>85</v>
      </c>
      <c r="C17" s="20">
        <v>64164</v>
      </c>
      <c r="D17" s="20">
        <v>64597</v>
      </c>
      <c r="E17" s="41">
        <f>D17-C17</f>
        <v>433</v>
      </c>
      <c r="F17" s="20">
        <v>0.54</v>
      </c>
      <c r="G17" s="20">
        <f t="shared" si="1"/>
        <v>233.82000000000002</v>
      </c>
      <c r="H17" s="20"/>
    </row>
    <row r="18" spans="1:8" ht="21" customHeight="1">
      <c r="A18" s="22">
        <v>9</v>
      </c>
      <c r="B18" s="11" t="s">
        <v>86</v>
      </c>
      <c r="C18" s="20">
        <v>13285</v>
      </c>
      <c r="D18" s="20">
        <v>13504</v>
      </c>
      <c r="E18" s="41">
        <f>(D18-C18)*40</f>
        <v>8760</v>
      </c>
      <c r="F18" s="20">
        <v>0.54</v>
      </c>
      <c r="G18" s="20">
        <f t="shared" si="1"/>
        <v>4730.400000000001</v>
      </c>
      <c r="H18" s="20" t="s">
        <v>12</v>
      </c>
    </row>
    <row r="19" spans="1:8" ht="21" customHeight="1">
      <c r="A19" s="27"/>
      <c r="B19" s="11" t="s">
        <v>87</v>
      </c>
      <c r="C19" s="20">
        <v>9904</v>
      </c>
      <c r="D19" s="20">
        <v>10097</v>
      </c>
      <c r="E19" s="41">
        <f>(D19-C19)*40</f>
        <v>7720</v>
      </c>
      <c r="F19" s="20">
        <v>0.54</v>
      </c>
      <c r="G19" s="20">
        <f t="shared" si="1"/>
        <v>4168.8</v>
      </c>
      <c r="H19" s="20" t="s">
        <v>12</v>
      </c>
    </row>
    <row r="20" spans="1:8" ht="21" customHeight="1">
      <c r="A20" s="23"/>
      <c r="B20" s="10" t="s">
        <v>88</v>
      </c>
      <c r="C20" s="20">
        <v>8919</v>
      </c>
      <c r="D20" s="20">
        <v>9141</v>
      </c>
      <c r="E20" s="41">
        <f>(D20-C20)*30</f>
        <v>6660</v>
      </c>
      <c r="F20" s="20">
        <v>0.54</v>
      </c>
      <c r="G20" s="20">
        <f t="shared" si="1"/>
        <v>3596.4</v>
      </c>
      <c r="H20" s="20" t="s">
        <v>10</v>
      </c>
    </row>
    <row r="21" spans="1:8" ht="21" customHeight="1">
      <c r="A21" s="20"/>
      <c r="B21" s="2" t="s">
        <v>49</v>
      </c>
      <c r="C21" s="20"/>
      <c r="D21" s="20"/>
      <c r="E21" s="41">
        <f>E18+E19+E20</f>
        <v>23140</v>
      </c>
      <c r="F21" s="20"/>
      <c r="G21" s="20">
        <f>G18+G19+G20</f>
        <v>12495.6</v>
      </c>
      <c r="H21" s="20"/>
    </row>
    <row r="22" spans="1:8" ht="21" customHeight="1">
      <c r="A22" s="20">
        <v>10</v>
      </c>
      <c r="B22" s="2" t="s">
        <v>89</v>
      </c>
      <c r="C22" s="20">
        <v>31212</v>
      </c>
      <c r="D22" s="20">
        <v>31561</v>
      </c>
      <c r="E22" s="41">
        <f>(D22-C22)*40</f>
        <v>13960</v>
      </c>
      <c r="F22" s="20">
        <v>0.54</v>
      </c>
      <c r="G22" s="20">
        <f>E22*F22</f>
        <v>7538.400000000001</v>
      </c>
      <c r="H22" s="20" t="s">
        <v>12</v>
      </c>
    </row>
    <row r="23" spans="1:8" ht="21" customHeight="1">
      <c r="A23" s="16">
        <v>11</v>
      </c>
      <c r="B23" s="39" t="s">
        <v>90</v>
      </c>
      <c r="C23" s="20">
        <v>23470</v>
      </c>
      <c r="D23" s="20">
        <v>23880</v>
      </c>
      <c r="E23" s="41">
        <f>(D23-C23)*40</f>
        <v>16400</v>
      </c>
      <c r="F23" s="20">
        <v>0.54</v>
      </c>
      <c r="G23" s="20">
        <f>E23*F23</f>
        <v>8856</v>
      </c>
      <c r="H23" s="20" t="s">
        <v>12</v>
      </c>
    </row>
    <row r="24" spans="1:8" ht="21" customHeight="1">
      <c r="A24" s="16">
        <v>12</v>
      </c>
      <c r="B24" s="39" t="s">
        <v>91</v>
      </c>
      <c r="C24" s="20">
        <v>33677</v>
      </c>
      <c r="D24" s="20">
        <v>36004</v>
      </c>
      <c r="E24" s="41">
        <f>D24-C24</f>
        <v>2327</v>
      </c>
      <c r="F24" s="20">
        <v>0.54</v>
      </c>
      <c r="G24" s="20">
        <f>E24*F24</f>
        <v>1256.5800000000002</v>
      </c>
      <c r="H24" s="20"/>
    </row>
    <row r="25" spans="1:8" ht="21" customHeight="1">
      <c r="A25" s="16">
        <v>13</v>
      </c>
      <c r="B25" s="39" t="s">
        <v>92</v>
      </c>
      <c r="C25" s="20">
        <v>10642</v>
      </c>
      <c r="D25" s="20">
        <v>10988</v>
      </c>
      <c r="E25" s="41">
        <f>D25-C25</f>
        <v>346</v>
      </c>
      <c r="F25" s="20">
        <v>0.54</v>
      </c>
      <c r="G25" s="20">
        <f>E25*F25</f>
        <v>186.84</v>
      </c>
      <c r="H25" s="20"/>
    </row>
    <row r="26" spans="1:8" ht="21" customHeight="1">
      <c r="A26" s="16">
        <v>14</v>
      </c>
      <c r="B26" s="39" t="s">
        <v>93</v>
      </c>
      <c r="C26" s="20">
        <v>20251</v>
      </c>
      <c r="D26" s="20">
        <v>20502</v>
      </c>
      <c r="E26" s="41">
        <f>D26-C26</f>
        <v>251</v>
      </c>
      <c r="F26" s="20">
        <v>0.54</v>
      </c>
      <c r="G26" s="20">
        <f>E26*F26</f>
        <v>135.54000000000002</v>
      </c>
      <c r="H26" s="20"/>
    </row>
    <row r="27" spans="1:8" ht="21" customHeight="1">
      <c r="A27" s="16">
        <v>15</v>
      </c>
      <c r="B27" s="39" t="s">
        <v>49</v>
      </c>
      <c r="C27" s="20"/>
      <c r="D27" s="20"/>
      <c r="E27" s="41">
        <f>E22+E23-E24-E25-E26</f>
        <v>27436</v>
      </c>
      <c r="F27" s="20"/>
      <c r="G27" s="20">
        <f>E27*0.54</f>
        <v>14815.44</v>
      </c>
      <c r="H27" s="20"/>
    </row>
    <row r="28" spans="1:8" ht="21" customHeight="1">
      <c r="A28" s="39">
        <v>16</v>
      </c>
      <c r="B28" s="39" t="s">
        <v>94</v>
      </c>
      <c r="C28" s="20">
        <v>10987</v>
      </c>
      <c r="D28" s="20">
        <v>11128</v>
      </c>
      <c r="E28" s="41">
        <f>(D28-C28)*40</f>
        <v>5640</v>
      </c>
      <c r="F28" s="20"/>
      <c r="G28" s="20">
        <f>E28*0.54</f>
        <v>3045.6000000000004</v>
      </c>
      <c r="H28" s="20" t="s">
        <v>12</v>
      </c>
    </row>
    <row r="29" spans="1:8" ht="21" customHeight="1">
      <c r="A29" s="3" t="s">
        <v>61</v>
      </c>
      <c r="B29" s="2" t="s">
        <v>62</v>
      </c>
      <c r="C29" s="20"/>
      <c r="D29" s="20"/>
      <c r="E29" s="20">
        <f>E5+E6+E7+E11+E14+E15+E16+E17+E21+E27+E28</f>
        <v>63839</v>
      </c>
      <c r="F29" s="20"/>
      <c r="G29" s="20">
        <f>G5+G6+G7+G11+G14+G15+G16+G17+G21+G27+G28</f>
        <v>34473.06</v>
      </c>
      <c r="H29" s="20"/>
    </row>
    <row r="30" ht="24" customHeight="1">
      <c r="A30" t="s">
        <v>95</v>
      </c>
    </row>
    <row r="31" spans="1:2" ht="24" customHeight="1">
      <c r="A31" t="s">
        <v>96</v>
      </c>
      <c r="B31" s="44"/>
    </row>
    <row r="32" ht="24" customHeight="1"/>
    <row r="33" ht="24" customHeight="1"/>
  </sheetData>
  <sheetProtection/>
  <mergeCells count="14">
    <mergeCell ref="A1:H1"/>
    <mergeCell ref="A2:H2"/>
    <mergeCell ref="C3:D3"/>
    <mergeCell ref="A3:A4"/>
    <mergeCell ref="A8:A11"/>
    <mergeCell ref="A12:A14"/>
    <mergeCell ref="A18:A20"/>
    <mergeCell ref="B3:B4"/>
    <mergeCell ref="B8:B10"/>
    <mergeCell ref="B12:B13"/>
    <mergeCell ref="E3:E4"/>
    <mergeCell ref="F3:F4"/>
    <mergeCell ref="G3:G4"/>
    <mergeCell ref="H3:H4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4">
      <selection activeCell="D29" sqref="D29"/>
    </sheetView>
  </sheetViews>
  <sheetFormatPr defaultColWidth="9.00390625" defaultRowHeight="14.25"/>
  <cols>
    <col min="1" max="1" width="5.125" style="0" customWidth="1"/>
    <col min="2" max="2" width="10.50390625" style="0" customWidth="1"/>
    <col min="5" max="5" width="10.00390625" style="0" customWidth="1"/>
    <col min="7" max="7" width="11.125" style="0" customWidth="1"/>
    <col min="8" max="8" width="12.875" style="0" customWidth="1"/>
  </cols>
  <sheetData>
    <row r="1" spans="1:8" ht="1.5" customHeight="1">
      <c r="A1" s="12"/>
      <c r="B1" s="12"/>
      <c r="C1" s="12"/>
      <c r="D1" s="12"/>
      <c r="E1" s="12"/>
      <c r="F1" s="12"/>
      <c r="G1" s="12"/>
      <c r="H1" s="12"/>
    </row>
    <row r="2" spans="1:8" ht="15.75" customHeight="1">
      <c r="A2" s="13" t="s">
        <v>74</v>
      </c>
      <c r="B2" s="13"/>
      <c r="C2" s="13"/>
      <c r="D2" s="13"/>
      <c r="E2" s="13"/>
      <c r="F2" s="13"/>
      <c r="G2" s="13"/>
      <c r="H2" s="13"/>
    </row>
    <row r="3" spans="1:8" ht="16.5" customHeight="1">
      <c r="A3" s="14" t="s">
        <v>1</v>
      </c>
      <c r="B3" s="14" t="s">
        <v>35</v>
      </c>
      <c r="C3" s="16" t="s">
        <v>66</v>
      </c>
      <c r="D3" s="17"/>
      <c r="E3" s="14" t="s">
        <v>67</v>
      </c>
      <c r="F3" s="18" t="s">
        <v>40</v>
      </c>
      <c r="G3" s="18" t="s">
        <v>97</v>
      </c>
      <c r="H3" s="14" t="s">
        <v>8</v>
      </c>
    </row>
    <row r="4" spans="1:8" ht="15" customHeight="1">
      <c r="A4" s="19"/>
      <c r="B4" s="19"/>
      <c r="C4" s="20" t="s">
        <v>42</v>
      </c>
      <c r="D4" s="20" t="s">
        <v>43</v>
      </c>
      <c r="E4" s="19"/>
      <c r="F4" s="21"/>
      <c r="G4" s="21"/>
      <c r="H4" s="19"/>
    </row>
    <row r="5" spans="1:8" ht="22.5" customHeight="1">
      <c r="A5" s="22">
        <v>1</v>
      </c>
      <c r="B5" s="22" t="s">
        <v>75</v>
      </c>
      <c r="C5" s="20">
        <v>3550</v>
      </c>
      <c r="D5" s="20">
        <v>3573</v>
      </c>
      <c r="E5" s="20">
        <f>D5-C5</f>
        <v>23</v>
      </c>
      <c r="F5" s="20">
        <v>3.19</v>
      </c>
      <c r="G5" s="20">
        <f>E5*F5</f>
        <v>73.37</v>
      </c>
      <c r="H5" s="20" t="s">
        <v>98</v>
      </c>
    </row>
    <row r="6" spans="1:8" ht="22.5" customHeight="1">
      <c r="A6" s="27"/>
      <c r="B6" s="23"/>
      <c r="C6" s="20">
        <v>461</v>
      </c>
      <c r="D6" s="20">
        <v>461</v>
      </c>
      <c r="E6" s="20">
        <f>D6-C6</f>
        <v>0</v>
      </c>
      <c r="F6" s="20">
        <v>3.19</v>
      </c>
      <c r="G6" s="20">
        <f>E6*F6</f>
        <v>0</v>
      </c>
      <c r="H6" s="20"/>
    </row>
    <row r="7" spans="1:8" ht="22.5" customHeight="1">
      <c r="A7" s="23"/>
      <c r="B7" s="2" t="s">
        <v>49</v>
      </c>
      <c r="C7" s="20"/>
      <c r="D7" s="20"/>
      <c r="E7" s="20">
        <f>E5+E6</f>
        <v>23</v>
      </c>
      <c r="F7" s="20">
        <v>3.19</v>
      </c>
      <c r="G7" s="20">
        <f>G5+G6</f>
        <v>73.37</v>
      </c>
      <c r="H7" s="20"/>
    </row>
    <row r="8" spans="1:8" ht="22.5" customHeight="1">
      <c r="A8" s="22">
        <v>2</v>
      </c>
      <c r="B8" s="22" t="s">
        <v>76</v>
      </c>
      <c r="C8" s="20">
        <v>5856</v>
      </c>
      <c r="D8" s="20">
        <v>5873</v>
      </c>
      <c r="E8" s="20">
        <f aca="true" t="shared" si="0" ref="E8:E25">D8-C8</f>
        <v>17</v>
      </c>
      <c r="F8" s="20">
        <v>3.19</v>
      </c>
      <c r="G8" s="20">
        <f aca="true" t="shared" si="1" ref="G8:G25">E8*F8</f>
        <v>54.23</v>
      </c>
      <c r="H8" s="20" t="s">
        <v>77</v>
      </c>
    </row>
    <row r="9" spans="1:8" ht="22.5" customHeight="1">
      <c r="A9" s="27"/>
      <c r="B9" s="23"/>
      <c r="C9" s="20">
        <v>633</v>
      </c>
      <c r="D9" s="20">
        <v>663</v>
      </c>
      <c r="E9" s="20">
        <f t="shared" si="0"/>
        <v>30</v>
      </c>
      <c r="F9" s="20">
        <v>3.19</v>
      </c>
      <c r="G9" s="20">
        <f t="shared" si="1"/>
        <v>95.7</v>
      </c>
      <c r="H9" s="20"/>
    </row>
    <row r="10" spans="1:8" ht="22.5" customHeight="1">
      <c r="A10" s="23"/>
      <c r="B10" s="27" t="s">
        <v>49</v>
      </c>
      <c r="C10" s="20"/>
      <c r="D10" s="20"/>
      <c r="E10" s="20">
        <f>E8+E9</f>
        <v>47</v>
      </c>
      <c r="F10" s="20">
        <v>3.19</v>
      </c>
      <c r="G10" s="20">
        <f>G8+G9</f>
        <v>149.93</v>
      </c>
      <c r="H10" s="20"/>
    </row>
    <row r="11" spans="1:8" ht="22.5" customHeight="1">
      <c r="A11" s="22">
        <v>3</v>
      </c>
      <c r="B11" s="22" t="s">
        <v>78</v>
      </c>
      <c r="C11" s="20">
        <v>4700</v>
      </c>
      <c r="D11" s="20">
        <v>4750</v>
      </c>
      <c r="E11" s="20">
        <f t="shared" si="0"/>
        <v>50</v>
      </c>
      <c r="F11" s="20">
        <v>3.19</v>
      </c>
      <c r="G11" s="20">
        <f t="shared" si="1"/>
        <v>159.5</v>
      </c>
      <c r="H11" s="20" t="s">
        <v>99</v>
      </c>
    </row>
    <row r="12" spans="1:8" ht="22.5" customHeight="1">
      <c r="A12" s="27"/>
      <c r="B12" s="23"/>
      <c r="C12" s="20">
        <v>1789</v>
      </c>
      <c r="D12" s="20">
        <v>1819</v>
      </c>
      <c r="E12" s="20">
        <f t="shared" si="0"/>
        <v>30</v>
      </c>
      <c r="F12" s="20">
        <v>3.19</v>
      </c>
      <c r="G12" s="20">
        <f t="shared" si="1"/>
        <v>95.7</v>
      </c>
      <c r="H12" s="20"/>
    </row>
    <row r="13" spans="1:8" ht="22.5" customHeight="1">
      <c r="A13" s="23"/>
      <c r="B13" s="27" t="s">
        <v>49</v>
      </c>
      <c r="C13" s="20"/>
      <c r="D13" s="20"/>
      <c r="E13" s="20">
        <f>E11+E12</f>
        <v>80</v>
      </c>
      <c r="F13" s="20">
        <v>3.19</v>
      </c>
      <c r="G13" s="20">
        <f>G11+G12</f>
        <v>255.2</v>
      </c>
      <c r="H13" s="20"/>
    </row>
    <row r="14" spans="1:8" ht="22.5" customHeight="1">
      <c r="A14" s="22">
        <v>4</v>
      </c>
      <c r="B14" s="22" t="s">
        <v>79</v>
      </c>
      <c r="C14" s="20">
        <v>3225</v>
      </c>
      <c r="D14" s="20">
        <v>3255</v>
      </c>
      <c r="E14" s="20">
        <f t="shared" si="0"/>
        <v>30</v>
      </c>
      <c r="F14" s="20">
        <v>3.19</v>
      </c>
      <c r="G14" s="20">
        <f t="shared" si="1"/>
        <v>95.7</v>
      </c>
      <c r="H14" s="20"/>
    </row>
    <row r="15" spans="1:8" ht="22.5" customHeight="1">
      <c r="A15" s="27"/>
      <c r="B15" s="23"/>
      <c r="C15" s="20">
        <v>6561</v>
      </c>
      <c r="D15" s="20">
        <v>6641</v>
      </c>
      <c r="E15" s="20">
        <f t="shared" si="0"/>
        <v>80</v>
      </c>
      <c r="F15" s="20">
        <v>3.19</v>
      </c>
      <c r="G15" s="20">
        <f t="shared" si="1"/>
        <v>255.2</v>
      </c>
      <c r="H15" s="20"/>
    </row>
    <row r="16" spans="1:8" ht="22.5" customHeight="1">
      <c r="A16" s="23"/>
      <c r="B16" s="27" t="s">
        <v>49</v>
      </c>
      <c r="C16" s="20"/>
      <c r="D16" s="20"/>
      <c r="E16" s="20">
        <f>E14+E15</f>
        <v>110</v>
      </c>
      <c r="F16" s="20">
        <v>3.19</v>
      </c>
      <c r="G16" s="20">
        <f>G14+G15</f>
        <v>350.9</v>
      </c>
      <c r="H16" s="20"/>
    </row>
    <row r="17" spans="1:8" ht="22.5" customHeight="1">
      <c r="A17" s="31">
        <v>5</v>
      </c>
      <c r="B17" s="31" t="s">
        <v>80</v>
      </c>
      <c r="C17" s="20">
        <v>3128</v>
      </c>
      <c r="D17" s="20">
        <v>3158</v>
      </c>
      <c r="E17" s="20">
        <f t="shared" si="0"/>
        <v>30</v>
      </c>
      <c r="F17" s="20">
        <v>3.19</v>
      </c>
      <c r="G17" s="20">
        <f t="shared" si="1"/>
        <v>95.7</v>
      </c>
      <c r="H17" s="20" t="s">
        <v>81</v>
      </c>
    </row>
    <row r="18" spans="1:8" ht="22.5" customHeight="1">
      <c r="A18" s="32"/>
      <c r="B18" s="33"/>
      <c r="C18" s="20">
        <v>962</v>
      </c>
      <c r="D18" s="20">
        <v>982</v>
      </c>
      <c r="E18" s="20">
        <f t="shared" si="0"/>
        <v>20</v>
      </c>
      <c r="F18" s="20">
        <v>3.19</v>
      </c>
      <c r="G18" s="20">
        <f t="shared" si="1"/>
        <v>63.8</v>
      </c>
      <c r="H18" s="20"/>
    </row>
    <row r="19" spans="1:8" ht="22.5" customHeight="1">
      <c r="A19" s="34"/>
      <c r="B19" s="4" t="s">
        <v>49</v>
      </c>
      <c r="C19" s="20"/>
      <c r="D19" s="20"/>
      <c r="E19" s="20">
        <f>E17+E18</f>
        <v>50</v>
      </c>
      <c r="F19" s="20">
        <v>3.19</v>
      </c>
      <c r="G19" s="20">
        <f>G17+G18</f>
        <v>159.5</v>
      </c>
      <c r="H19" s="20"/>
    </row>
    <row r="20" spans="1:8" ht="22.5" customHeight="1">
      <c r="A20" s="27">
        <v>6</v>
      </c>
      <c r="B20" s="35" t="s">
        <v>82</v>
      </c>
      <c r="C20" s="20">
        <v>499</v>
      </c>
      <c r="D20" s="20">
        <v>504</v>
      </c>
      <c r="E20" s="20">
        <f>D20-C20</f>
        <v>5</v>
      </c>
      <c r="F20" s="20">
        <v>3.19</v>
      </c>
      <c r="G20" s="20">
        <f>E20*F20</f>
        <v>15.95</v>
      </c>
      <c r="H20" s="20"/>
    </row>
    <row r="21" spans="1:8" ht="22.5" customHeight="1">
      <c r="A21" s="22">
        <v>7</v>
      </c>
      <c r="B21" s="22" t="s">
        <v>83</v>
      </c>
      <c r="C21" s="20">
        <v>5206</v>
      </c>
      <c r="D21" s="20">
        <v>5298</v>
      </c>
      <c r="E21" s="20">
        <f>D21-C21</f>
        <v>92</v>
      </c>
      <c r="F21" s="20">
        <v>3.19</v>
      </c>
      <c r="G21" s="20">
        <f t="shared" si="1"/>
        <v>293.48</v>
      </c>
      <c r="H21" s="20" t="s">
        <v>84</v>
      </c>
    </row>
    <row r="22" spans="1:8" ht="22.5" customHeight="1">
      <c r="A22" s="27"/>
      <c r="B22" s="23"/>
      <c r="C22" s="20">
        <v>498</v>
      </c>
      <c r="D22" s="20">
        <v>528</v>
      </c>
      <c r="E22" s="20">
        <f t="shared" si="0"/>
        <v>30</v>
      </c>
      <c r="F22" s="20">
        <v>3.19</v>
      </c>
      <c r="G22" s="20">
        <f t="shared" si="1"/>
        <v>95.7</v>
      </c>
      <c r="H22" s="20"/>
    </row>
    <row r="23" spans="1:8" ht="22.5" customHeight="1">
      <c r="A23" s="23"/>
      <c r="B23" s="2" t="s">
        <v>49</v>
      </c>
      <c r="C23" s="20"/>
      <c r="D23" s="20"/>
      <c r="E23" s="20">
        <f>E21+E22</f>
        <v>122</v>
      </c>
      <c r="F23" s="20">
        <v>3.19</v>
      </c>
      <c r="G23" s="20">
        <f>G21+G22</f>
        <v>389.18</v>
      </c>
      <c r="H23" s="20"/>
    </row>
    <row r="24" spans="1:8" ht="22.5" customHeight="1">
      <c r="A24" s="22">
        <v>8</v>
      </c>
      <c r="B24" s="22" t="s">
        <v>85</v>
      </c>
      <c r="C24" s="20">
        <v>4841</v>
      </c>
      <c r="D24" s="20">
        <v>4865</v>
      </c>
      <c r="E24" s="20">
        <f>D24-C24</f>
        <v>24</v>
      </c>
      <c r="F24" s="20">
        <v>3.19</v>
      </c>
      <c r="G24" s="20">
        <f t="shared" si="1"/>
        <v>76.56</v>
      </c>
      <c r="H24" s="20"/>
    </row>
    <row r="25" spans="1:8" ht="22.5" customHeight="1">
      <c r="A25" s="27"/>
      <c r="B25" s="23"/>
      <c r="C25" s="20">
        <v>447</v>
      </c>
      <c r="D25" s="20">
        <v>467</v>
      </c>
      <c r="E25" s="20">
        <f t="shared" si="0"/>
        <v>20</v>
      </c>
      <c r="F25" s="20">
        <v>3.19</v>
      </c>
      <c r="G25" s="20">
        <f t="shared" si="1"/>
        <v>63.8</v>
      </c>
      <c r="H25" s="20"/>
    </row>
    <row r="26" spans="1:8" ht="22.5" customHeight="1">
      <c r="A26" s="23"/>
      <c r="B26" s="4" t="s">
        <v>49</v>
      </c>
      <c r="C26" s="36"/>
      <c r="D26" s="36"/>
      <c r="E26" s="20">
        <f>E24+E25</f>
        <v>44</v>
      </c>
      <c r="F26" s="20">
        <v>3.19</v>
      </c>
      <c r="G26" s="20">
        <f>G24+G25</f>
        <v>140.36</v>
      </c>
      <c r="H26" s="20"/>
    </row>
    <row r="27" spans="1:8" ht="22.5" customHeight="1">
      <c r="A27" s="2">
        <v>9</v>
      </c>
      <c r="B27" s="5" t="s">
        <v>100</v>
      </c>
      <c r="C27" s="37">
        <v>20781</v>
      </c>
      <c r="D27" s="37">
        <v>22032</v>
      </c>
      <c r="E27" s="20">
        <f>D27-C27</f>
        <v>1251</v>
      </c>
      <c r="F27" s="20">
        <v>3.19</v>
      </c>
      <c r="G27" s="20">
        <f>E27*F27</f>
        <v>3990.69</v>
      </c>
      <c r="H27" s="20"/>
    </row>
    <row r="28" spans="1:8" ht="22.5" customHeight="1">
      <c r="A28" s="25">
        <v>10</v>
      </c>
      <c r="B28" s="38" t="s">
        <v>101</v>
      </c>
      <c r="C28" s="37">
        <v>18136</v>
      </c>
      <c r="D28" s="37">
        <v>19610</v>
      </c>
      <c r="E28" s="20">
        <f>D28-C28</f>
        <v>1474</v>
      </c>
      <c r="F28" s="20">
        <v>3.19</v>
      </c>
      <c r="G28" s="20">
        <f>E28*F28</f>
        <v>4702.0599999999995</v>
      </c>
      <c r="H28" s="20"/>
    </row>
    <row r="29" spans="1:8" ht="22.5" customHeight="1">
      <c r="A29" s="39" t="s">
        <v>61</v>
      </c>
      <c r="B29" s="40"/>
      <c r="C29" s="20"/>
      <c r="D29" s="20"/>
      <c r="E29" s="20">
        <f>E7+E10+E13+E16+E19+E20+E23+E26+E27+E28</f>
        <v>3206</v>
      </c>
      <c r="F29" s="20"/>
      <c r="G29" s="20">
        <f>G7+G10+G13+G16+G19+G20+G23+G26+G27+G28</f>
        <v>10227.14</v>
      </c>
      <c r="H29" s="20"/>
    </row>
    <row r="31" spans="1:7" ht="14.25">
      <c r="A31" t="s">
        <v>64</v>
      </c>
      <c r="G31" t="s">
        <v>65</v>
      </c>
    </row>
  </sheetData>
  <sheetProtection/>
  <mergeCells count="24">
    <mergeCell ref="A1:H1"/>
    <mergeCell ref="A2:H2"/>
    <mergeCell ref="C3:D3"/>
    <mergeCell ref="A29:B29"/>
    <mergeCell ref="A3:A4"/>
    <mergeCell ref="A5:A7"/>
    <mergeCell ref="A8:A10"/>
    <mergeCell ref="A11:A13"/>
    <mergeCell ref="A14:A16"/>
    <mergeCell ref="A17:A19"/>
    <mergeCell ref="A21:A23"/>
    <mergeCell ref="A24:A26"/>
    <mergeCell ref="B3:B4"/>
    <mergeCell ref="B5:B6"/>
    <mergeCell ref="B8:B9"/>
    <mergeCell ref="B11:B12"/>
    <mergeCell ref="B14:B15"/>
    <mergeCell ref="B17:B18"/>
    <mergeCell ref="B21:B22"/>
    <mergeCell ref="B24:B25"/>
    <mergeCell ref="E3:E4"/>
    <mergeCell ref="F3:F4"/>
    <mergeCell ref="G3:G4"/>
    <mergeCell ref="H3:H4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5">
      <selection activeCell="E26" sqref="E26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0.25">
      <c r="A2" s="13" t="s">
        <v>102</v>
      </c>
      <c r="B2" s="13"/>
      <c r="C2" s="13"/>
      <c r="D2" s="13"/>
      <c r="E2" s="13"/>
      <c r="F2" s="13"/>
      <c r="G2" s="13"/>
      <c r="H2" s="13"/>
      <c r="I2" s="13"/>
    </row>
    <row r="3" spans="1:9" ht="14.25">
      <c r="A3" s="14" t="s">
        <v>1</v>
      </c>
      <c r="B3" s="14" t="s">
        <v>35</v>
      </c>
      <c r="C3" s="14" t="s">
        <v>37</v>
      </c>
      <c r="D3" s="16" t="s">
        <v>38</v>
      </c>
      <c r="E3" s="17"/>
      <c r="F3" s="14" t="s">
        <v>39</v>
      </c>
      <c r="G3" s="18" t="s">
        <v>40</v>
      </c>
      <c r="H3" s="18" t="s">
        <v>7</v>
      </c>
      <c r="I3" s="14" t="s">
        <v>8</v>
      </c>
    </row>
    <row r="4" spans="1:9" ht="12.75" customHeight="1">
      <c r="A4" s="19"/>
      <c r="B4" s="19"/>
      <c r="C4" s="19"/>
      <c r="D4" s="20" t="s">
        <v>42</v>
      </c>
      <c r="E4" s="20" t="s">
        <v>43</v>
      </c>
      <c r="F4" s="19"/>
      <c r="G4" s="21"/>
      <c r="H4" s="21"/>
      <c r="I4" s="19"/>
    </row>
    <row r="5" spans="1:9" ht="23.25" customHeight="1">
      <c r="A5" s="19">
        <v>1</v>
      </c>
      <c r="B5" s="22" t="s">
        <v>103</v>
      </c>
      <c r="C5" s="2"/>
      <c r="D5" s="20">
        <v>78059</v>
      </c>
      <c r="E5" s="20">
        <v>78969</v>
      </c>
      <c r="F5" s="20">
        <f>E5-D5</f>
        <v>910</v>
      </c>
      <c r="G5" s="20">
        <v>0.54</v>
      </c>
      <c r="H5" s="20">
        <f>F5*G5</f>
        <v>491.40000000000003</v>
      </c>
      <c r="I5" s="20"/>
    </row>
    <row r="6" spans="1:9" ht="23.25" customHeight="1">
      <c r="A6" s="22">
        <v>2</v>
      </c>
      <c r="B6" s="23"/>
      <c r="C6" s="2"/>
      <c r="D6" s="20">
        <v>100948</v>
      </c>
      <c r="E6" s="20">
        <v>102927</v>
      </c>
      <c r="F6" s="20">
        <f>E6-D6</f>
        <v>1979</v>
      </c>
      <c r="G6" s="20">
        <v>0.54</v>
      </c>
      <c r="H6" s="20">
        <f aca="true" t="shared" si="0" ref="H6:H20">F6*G6</f>
        <v>1068.66</v>
      </c>
      <c r="I6" s="20"/>
    </row>
    <row r="7" spans="1:9" ht="23.25" customHeight="1">
      <c r="A7" s="23"/>
      <c r="B7" s="27" t="s">
        <v>49</v>
      </c>
      <c r="C7" s="2"/>
      <c r="D7" s="14"/>
      <c r="E7" s="14"/>
      <c r="F7" s="14">
        <f>F5+F6</f>
        <v>2889</v>
      </c>
      <c r="G7" s="20">
        <v>0.54</v>
      </c>
      <c r="H7" s="20">
        <f t="shared" si="0"/>
        <v>1560.0600000000002</v>
      </c>
      <c r="I7" s="20"/>
    </row>
    <row r="8" spans="1:9" ht="23.25" customHeight="1">
      <c r="A8" s="22">
        <v>3</v>
      </c>
      <c r="B8" s="22" t="s">
        <v>104</v>
      </c>
      <c r="C8" s="2"/>
      <c r="D8" s="22">
        <v>152318</v>
      </c>
      <c r="E8" s="22">
        <v>152714</v>
      </c>
      <c r="F8" s="14">
        <f>E8-D8</f>
        <v>396</v>
      </c>
      <c r="G8" s="20">
        <v>0.54</v>
      </c>
      <c r="H8" s="20">
        <f t="shared" si="0"/>
        <v>213.84</v>
      </c>
      <c r="I8" s="20" t="s">
        <v>105</v>
      </c>
    </row>
    <row r="9" spans="1:9" ht="23.25" customHeight="1">
      <c r="A9" s="20">
        <v>4</v>
      </c>
      <c r="B9" s="2" t="s">
        <v>85</v>
      </c>
      <c r="C9" s="2"/>
      <c r="D9" s="20">
        <v>19091</v>
      </c>
      <c r="E9" s="20">
        <v>19588</v>
      </c>
      <c r="F9" s="20">
        <f aca="true" t="shared" si="1" ref="F9:F19">E9-D9</f>
        <v>497</v>
      </c>
      <c r="G9" s="20">
        <v>0.54</v>
      </c>
      <c r="H9" s="20">
        <f t="shared" si="0"/>
        <v>268.38</v>
      </c>
      <c r="I9" s="20" t="s">
        <v>106</v>
      </c>
    </row>
    <row r="10" spans="1:9" ht="23.25" customHeight="1">
      <c r="A10" s="22">
        <v>5</v>
      </c>
      <c r="B10" s="22" t="s">
        <v>107</v>
      </c>
      <c r="C10" s="2"/>
      <c r="D10" s="20">
        <v>63718</v>
      </c>
      <c r="E10" s="20">
        <v>65351</v>
      </c>
      <c r="F10" s="20">
        <f t="shared" si="1"/>
        <v>1633</v>
      </c>
      <c r="G10" s="20">
        <v>0.54</v>
      </c>
      <c r="H10" s="20">
        <f t="shared" si="0"/>
        <v>881.82</v>
      </c>
      <c r="I10" s="20" t="s">
        <v>108</v>
      </c>
    </row>
    <row r="11" spans="1:9" ht="23.25" customHeight="1">
      <c r="A11" s="27"/>
      <c r="B11" s="23"/>
      <c r="C11" s="2" t="s">
        <v>109</v>
      </c>
      <c r="D11" s="20">
        <v>3458</v>
      </c>
      <c r="E11" s="20">
        <v>3458</v>
      </c>
      <c r="F11" s="20">
        <f>(E11-D11)*30</f>
        <v>0</v>
      </c>
      <c r="G11" s="20">
        <v>0.54</v>
      </c>
      <c r="H11" s="20">
        <f t="shared" si="0"/>
        <v>0</v>
      </c>
      <c r="I11" s="20"/>
    </row>
    <row r="12" spans="1:9" ht="23.25" customHeight="1">
      <c r="A12" s="23"/>
      <c r="B12" s="23" t="s">
        <v>49</v>
      </c>
      <c r="C12" s="2"/>
      <c r="D12" s="20"/>
      <c r="E12" s="20"/>
      <c r="F12" s="20">
        <f>F10+F11</f>
        <v>1633</v>
      </c>
      <c r="G12" s="20">
        <v>0.54</v>
      </c>
      <c r="H12" s="20">
        <f t="shared" si="0"/>
        <v>881.82</v>
      </c>
      <c r="I12" s="20"/>
    </row>
    <row r="13" spans="1:9" ht="23.25" customHeight="1">
      <c r="A13" s="19">
        <v>6</v>
      </c>
      <c r="B13" s="2" t="s">
        <v>110</v>
      </c>
      <c r="C13" s="2"/>
      <c r="D13" s="20">
        <v>141042</v>
      </c>
      <c r="E13" s="20">
        <v>144139</v>
      </c>
      <c r="F13" s="20">
        <f t="shared" si="1"/>
        <v>3097</v>
      </c>
      <c r="G13" s="20">
        <v>0.54</v>
      </c>
      <c r="H13" s="20">
        <f t="shared" si="0"/>
        <v>1672.38</v>
      </c>
      <c r="I13" s="20" t="s">
        <v>111</v>
      </c>
    </row>
    <row r="14" spans="1:9" ht="23.25" customHeight="1">
      <c r="A14" s="19">
        <v>7</v>
      </c>
      <c r="B14" s="2" t="s">
        <v>112</v>
      </c>
      <c r="C14" s="2"/>
      <c r="D14" s="20">
        <v>73066</v>
      </c>
      <c r="E14" s="20">
        <v>74249</v>
      </c>
      <c r="F14" s="20">
        <f t="shared" si="1"/>
        <v>1183</v>
      </c>
      <c r="G14" s="20">
        <v>0.54</v>
      </c>
      <c r="H14" s="20">
        <f t="shared" si="0"/>
        <v>638.82</v>
      </c>
      <c r="I14" s="20"/>
    </row>
    <row r="15" spans="1:9" ht="23.25" customHeight="1">
      <c r="A15" s="22">
        <v>8</v>
      </c>
      <c r="B15" s="22" t="s">
        <v>113</v>
      </c>
      <c r="C15" s="2"/>
      <c r="D15" s="14">
        <v>31948</v>
      </c>
      <c r="E15" s="14">
        <v>32330</v>
      </c>
      <c r="F15" s="14">
        <f t="shared" si="1"/>
        <v>382</v>
      </c>
      <c r="G15" s="20">
        <v>0.54</v>
      </c>
      <c r="H15" s="20">
        <f t="shared" si="0"/>
        <v>206.28</v>
      </c>
      <c r="I15" s="20" t="s">
        <v>114</v>
      </c>
    </row>
    <row r="16" spans="1:9" ht="23.25" customHeight="1">
      <c r="A16" s="20">
        <v>9</v>
      </c>
      <c r="B16" s="3" t="s">
        <v>85</v>
      </c>
      <c r="C16" s="3"/>
      <c r="D16" s="20">
        <v>9181</v>
      </c>
      <c r="E16" s="20">
        <v>9613</v>
      </c>
      <c r="F16" s="20">
        <f t="shared" si="1"/>
        <v>432</v>
      </c>
      <c r="G16" s="20">
        <v>0.54</v>
      </c>
      <c r="H16" s="20">
        <f t="shared" si="0"/>
        <v>233.28000000000003</v>
      </c>
      <c r="I16" s="20" t="s">
        <v>115</v>
      </c>
    </row>
    <row r="17" spans="1:9" ht="23.25" customHeight="1">
      <c r="A17" s="19">
        <v>10</v>
      </c>
      <c r="B17" s="2" t="s">
        <v>116</v>
      </c>
      <c r="C17" s="3"/>
      <c r="D17" s="20">
        <v>96057</v>
      </c>
      <c r="E17" s="20">
        <v>97581</v>
      </c>
      <c r="F17" s="20">
        <f t="shared" si="1"/>
        <v>1524</v>
      </c>
      <c r="G17" s="20">
        <v>0.54</v>
      </c>
      <c r="H17" s="20">
        <f t="shared" si="0"/>
        <v>822.96</v>
      </c>
      <c r="I17" s="20" t="s">
        <v>117</v>
      </c>
    </row>
    <row r="18" spans="1:9" ht="23.25" customHeight="1">
      <c r="A18" s="19">
        <v>11</v>
      </c>
      <c r="B18" s="28" t="s">
        <v>118</v>
      </c>
      <c r="C18" s="28"/>
      <c r="D18" s="20">
        <v>136801</v>
      </c>
      <c r="E18" s="20">
        <v>137358</v>
      </c>
      <c r="F18" s="20">
        <f t="shared" si="1"/>
        <v>557</v>
      </c>
      <c r="G18" s="20">
        <v>0.54</v>
      </c>
      <c r="H18" s="20">
        <f t="shared" si="0"/>
        <v>300.78000000000003</v>
      </c>
      <c r="I18" s="20" t="s">
        <v>119</v>
      </c>
    </row>
    <row r="19" spans="1:9" ht="23.25" customHeight="1">
      <c r="A19" s="19">
        <v>12</v>
      </c>
      <c r="B19" s="3" t="s">
        <v>120</v>
      </c>
      <c r="C19" s="3"/>
      <c r="D19" s="20">
        <v>142782</v>
      </c>
      <c r="E19" s="20">
        <v>145281</v>
      </c>
      <c r="F19" s="20">
        <f t="shared" si="1"/>
        <v>2499</v>
      </c>
      <c r="G19" s="20">
        <v>0.54</v>
      </c>
      <c r="H19" s="20">
        <f t="shared" si="0"/>
        <v>1349.46</v>
      </c>
      <c r="I19" s="3"/>
    </row>
    <row r="20" spans="1:9" ht="23.25" customHeight="1">
      <c r="A20" s="19">
        <v>13</v>
      </c>
      <c r="B20" s="3" t="s">
        <v>121</v>
      </c>
      <c r="C20" s="3"/>
      <c r="D20" s="20">
        <v>3111</v>
      </c>
      <c r="E20" s="20">
        <v>3264</v>
      </c>
      <c r="F20" s="20">
        <f>(E20-D20)*40</f>
        <v>6120</v>
      </c>
      <c r="G20" s="20">
        <v>0.54</v>
      </c>
      <c r="H20" s="20">
        <f t="shared" si="0"/>
        <v>3304.8</v>
      </c>
      <c r="I20" s="2" t="s">
        <v>12</v>
      </c>
    </row>
    <row r="21" spans="1:9" ht="23.25" customHeight="1">
      <c r="A21" s="19"/>
      <c r="B21" s="2" t="s">
        <v>49</v>
      </c>
      <c r="C21" s="3"/>
      <c r="D21" s="20"/>
      <c r="E21" s="20"/>
      <c r="F21" s="20">
        <f>F19+F20</f>
        <v>8619</v>
      </c>
      <c r="G21" s="20"/>
      <c r="H21" s="20">
        <f>F21*0.54</f>
        <v>4654.26</v>
      </c>
      <c r="I21" s="2"/>
    </row>
    <row r="22" spans="1:9" ht="23.25" customHeight="1">
      <c r="A22" s="19">
        <v>15</v>
      </c>
      <c r="B22" s="3" t="s">
        <v>122</v>
      </c>
      <c r="C22" s="3"/>
      <c r="D22" s="20">
        <v>5362</v>
      </c>
      <c r="E22" s="20">
        <v>5674</v>
      </c>
      <c r="F22" s="20">
        <f>E22-D22</f>
        <v>312</v>
      </c>
      <c r="G22" s="20">
        <v>0.54</v>
      </c>
      <c r="H22" s="20">
        <f>F22*G22</f>
        <v>168.48000000000002</v>
      </c>
      <c r="I22" s="3"/>
    </row>
    <row r="23" spans="1:9" ht="23.25" customHeight="1">
      <c r="A23" s="19">
        <v>16</v>
      </c>
      <c r="B23" s="3" t="s">
        <v>123</v>
      </c>
      <c r="C23" s="3" t="s">
        <v>10</v>
      </c>
      <c r="D23" s="20">
        <v>9020</v>
      </c>
      <c r="E23" s="20">
        <v>9218</v>
      </c>
      <c r="F23" s="20">
        <f>(E23-D23)*30</f>
        <v>5940</v>
      </c>
      <c r="G23" s="20">
        <v>0.54</v>
      </c>
      <c r="H23" s="20">
        <f>F23*G23</f>
        <v>3207.6000000000004</v>
      </c>
      <c r="I23" s="3"/>
    </row>
    <row r="24" spans="1:9" ht="23.25" customHeight="1">
      <c r="A24" s="19">
        <v>17</v>
      </c>
      <c r="B24" s="2" t="s">
        <v>49</v>
      </c>
      <c r="C24" s="3"/>
      <c r="D24" s="20"/>
      <c r="E24" s="20"/>
      <c r="F24" s="20">
        <f>F22+F23</f>
        <v>6252</v>
      </c>
      <c r="G24" s="20"/>
      <c r="H24" s="20">
        <f>F24*0.54</f>
        <v>3376.0800000000004</v>
      </c>
      <c r="I24" s="3"/>
    </row>
    <row r="25" spans="1:9" ht="23.25" customHeight="1">
      <c r="A25" s="19">
        <v>20</v>
      </c>
      <c r="B25" s="3" t="s">
        <v>124</v>
      </c>
      <c r="C25" s="3"/>
      <c r="D25" s="20">
        <v>217227</v>
      </c>
      <c r="E25" s="20">
        <v>221166</v>
      </c>
      <c r="F25" s="20">
        <f>E25-D25</f>
        <v>3939</v>
      </c>
      <c r="G25" s="20">
        <v>0.54</v>
      </c>
      <c r="H25" s="20">
        <f>F25*G25</f>
        <v>2127.06</v>
      </c>
      <c r="I25" s="3"/>
    </row>
    <row r="26" spans="1:9" ht="23.25" customHeight="1">
      <c r="A26" s="3"/>
      <c r="B26" s="3" t="s">
        <v>61</v>
      </c>
      <c r="C26" s="3"/>
      <c r="D26" s="3"/>
      <c r="E26" s="3"/>
      <c r="F26" s="20">
        <f>F7+F8+F9+F12+F13+F14+F15+F16+F17+F18+F21+F24+F25</f>
        <v>31400</v>
      </c>
      <c r="G26" s="20"/>
      <c r="H26" s="20">
        <f>H7+H8+H9+H12+H13+H14+H15+H16+H17+H18+H21+H24+H25</f>
        <v>16956</v>
      </c>
      <c r="I26" s="20"/>
    </row>
    <row r="27" ht="14.25">
      <c r="F27" s="29"/>
    </row>
    <row r="28" spans="2:3" ht="14.25">
      <c r="B28" s="6"/>
      <c r="C28" s="6"/>
    </row>
    <row r="29" spans="2:8" ht="14.25">
      <c r="B29" s="30" t="s">
        <v>64</v>
      </c>
      <c r="H29" t="s">
        <v>65</v>
      </c>
    </row>
  </sheetData>
  <sheetProtection/>
  <mergeCells count="14">
    <mergeCell ref="A1:I1"/>
    <mergeCell ref="A2:I2"/>
    <mergeCell ref="D3:E3"/>
    <mergeCell ref="A3:A4"/>
    <mergeCell ref="A6:A7"/>
    <mergeCell ref="A10:A12"/>
    <mergeCell ref="B3:B4"/>
    <mergeCell ref="B5:B6"/>
    <mergeCell ref="B10:B11"/>
    <mergeCell ref="C3:C4"/>
    <mergeCell ref="F3:F4"/>
    <mergeCell ref="G3:G4"/>
    <mergeCell ref="H3:H4"/>
    <mergeCell ref="I3:I4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0">
      <selection activeCell="E29" sqref="E29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16.5" customHeight="1">
      <c r="A2" s="13" t="s">
        <v>102</v>
      </c>
      <c r="B2" s="13"/>
      <c r="C2" s="13"/>
      <c r="D2" s="13"/>
      <c r="E2" s="13"/>
      <c r="F2" s="13"/>
      <c r="G2" s="13"/>
      <c r="H2" s="13"/>
      <c r="I2" s="13"/>
    </row>
    <row r="3" spans="1:9" ht="21.75" customHeight="1">
      <c r="A3" s="14" t="s">
        <v>1</v>
      </c>
      <c r="B3" s="14" t="s">
        <v>35</v>
      </c>
      <c r="C3" s="15"/>
      <c r="D3" s="16" t="s">
        <v>66</v>
      </c>
      <c r="E3" s="17"/>
      <c r="F3" s="18" t="s">
        <v>67</v>
      </c>
      <c r="G3" s="18" t="s">
        <v>40</v>
      </c>
      <c r="H3" s="18" t="s">
        <v>125</v>
      </c>
      <c r="I3" s="14" t="s">
        <v>8</v>
      </c>
    </row>
    <row r="4" spans="1:9" ht="21.75" customHeight="1">
      <c r="A4" s="19"/>
      <c r="B4" s="19"/>
      <c r="C4" s="19"/>
      <c r="D4" s="20" t="s">
        <v>42</v>
      </c>
      <c r="E4" s="20" t="s">
        <v>43</v>
      </c>
      <c r="F4" s="21"/>
      <c r="G4" s="21"/>
      <c r="H4" s="21"/>
      <c r="I4" s="19"/>
    </row>
    <row r="5" spans="1:9" ht="21.75" customHeight="1">
      <c r="A5" s="22">
        <v>1</v>
      </c>
      <c r="B5" s="22" t="s">
        <v>103</v>
      </c>
      <c r="C5" s="2" t="s">
        <v>68</v>
      </c>
      <c r="D5" s="20">
        <v>4061</v>
      </c>
      <c r="E5" s="20">
        <v>4141</v>
      </c>
      <c r="F5" s="20">
        <f>E5-D5</f>
        <v>80</v>
      </c>
      <c r="G5" s="20">
        <v>3.19</v>
      </c>
      <c r="H5" s="20">
        <f>F5*G5</f>
        <v>255.2</v>
      </c>
      <c r="I5" s="20"/>
    </row>
    <row r="6" spans="1:9" ht="21.75" customHeight="1">
      <c r="A6" s="23"/>
      <c r="B6" s="23"/>
      <c r="C6" s="2" t="s">
        <v>69</v>
      </c>
      <c r="D6" s="20"/>
      <c r="E6" s="20"/>
      <c r="F6" s="20"/>
      <c r="G6" s="20">
        <v>3.19</v>
      </c>
      <c r="H6" s="20"/>
      <c r="I6" s="20"/>
    </row>
    <row r="7" spans="1:9" ht="21.75" customHeight="1">
      <c r="A7" s="22">
        <v>2</v>
      </c>
      <c r="B7" s="22" t="s">
        <v>104</v>
      </c>
      <c r="C7" s="2" t="s">
        <v>68</v>
      </c>
      <c r="D7" s="20">
        <v>2087</v>
      </c>
      <c r="E7" s="20">
        <v>2102</v>
      </c>
      <c r="F7" s="20">
        <f aca="true" t="shared" si="0" ref="F7:F28">E7-D7</f>
        <v>15</v>
      </c>
      <c r="G7" s="20">
        <v>3.19</v>
      </c>
      <c r="H7" s="20">
        <f aca="true" t="shared" si="1" ref="H7:H28">F7*G7</f>
        <v>47.85</v>
      </c>
      <c r="I7" s="20" t="s">
        <v>105</v>
      </c>
    </row>
    <row r="8" spans="1:9" ht="21.75" customHeight="1">
      <c r="A8" s="23"/>
      <c r="B8" s="23"/>
      <c r="C8" s="2" t="s">
        <v>69</v>
      </c>
      <c r="D8" s="20">
        <v>232</v>
      </c>
      <c r="E8" s="20">
        <v>282</v>
      </c>
      <c r="F8" s="20">
        <f t="shared" si="0"/>
        <v>50</v>
      </c>
      <c r="G8" s="20">
        <v>3.19</v>
      </c>
      <c r="H8" s="20">
        <f t="shared" si="1"/>
        <v>159.5</v>
      </c>
      <c r="I8" s="20"/>
    </row>
    <row r="9" spans="1:9" ht="21.75" customHeight="1">
      <c r="A9" s="22">
        <v>3</v>
      </c>
      <c r="B9" s="22" t="s">
        <v>85</v>
      </c>
      <c r="C9" s="2" t="s">
        <v>68</v>
      </c>
      <c r="D9" s="20">
        <v>2946</v>
      </c>
      <c r="E9" s="20">
        <v>2969</v>
      </c>
      <c r="F9" s="20">
        <f t="shared" si="0"/>
        <v>23</v>
      </c>
      <c r="G9" s="20">
        <v>3.19</v>
      </c>
      <c r="H9" s="20">
        <f t="shared" si="1"/>
        <v>73.37</v>
      </c>
      <c r="I9" s="20" t="s">
        <v>106</v>
      </c>
    </row>
    <row r="10" spans="1:9" ht="21.75" customHeight="1">
      <c r="A10" s="23"/>
      <c r="B10" s="23"/>
      <c r="C10" s="2" t="s">
        <v>69</v>
      </c>
      <c r="D10" s="20">
        <v>714</v>
      </c>
      <c r="E10" s="20">
        <v>726</v>
      </c>
      <c r="F10" s="20">
        <f t="shared" si="0"/>
        <v>12</v>
      </c>
      <c r="G10" s="20">
        <v>3.19</v>
      </c>
      <c r="H10" s="20">
        <f t="shared" si="1"/>
        <v>38.28</v>
      </c>
      <c r="I10" s="20"/>
    </row>
    <row r="11" spans="1:9" ht="21.75" customHeight="1">
      <c r="A11" s="22">
        <v>4</v>
      </c>
      <c r="B11" s="22" t="s">
        <v>107</v>
      </c>
      <c r="C11" s="2" t="s">
        <v>68</v>
      </c>
      <c r="D11" s="20">
        <v>6173</v>
      </c>
      <c r="E11" s="20">
        <v>6269</v>
      </c>
      <c r="F11" s="20">
        <f t="shared" si="0"/>
        <v>96</v>
      </c>
      <c r="G11" s="20">
        <v>3.19</v>
      </c>
      <c r="H11" s="20">
        <f t="shared" si="1"/>
        <v>306.24</v>
      </c>
      <c r="I11" s="20" t="s">
        <v>108</v>
      </c>
    </row>
    <row r="12" spans="1:9" ht="21.75" customHeight="1">
      <c r="A12" s="23"/>
      <c r="B12" s="23"/>
      <c r="C12" s="2" t="s">
        <v>69</v>
      </c>
      <c r="D12" s="20">
        <v>1694</v>
      </c>
      <c r="E12" s="20">
        <v>1756</v>
      </c>
      <c r="F12" s="20">
        <f t="shared" si="0"/>
        <v>62</v>
      </c>
      <c r="G12" s="20">
        <v>3.19</v>
      </c>
      <c r="H12" s="20">
        <f t="shared" si="1"/>
        <v>197.78</v>
      </c>
      <c r="I12" s="20"/>
    </row>
    <row r="13" spans="1:9" ht="21.75" customHeight="1">
      <c r="A13" s="22">
        <v>5</v>
      </c>
      <c r="B13" s="22" t="s">
        <v>110</v>
      </c>
      <c r="C13" s="2" t="s">
        <v>68</v>
      </c>
      <c r="D13" s="20">
        <v>1402</v>
      </c>
      <c r="E13" s="20">
        <v>1441</v>
      </c>
      <c r="F13" s="20">
        <f t="shared" si="0"/>
        <v>39</v>
      </c>
      <c r="G13" s="20">
        <v>3.19</v>
      </c>
      <c r="H13" s="20">
        <f t="shared" si="1"/>
        <v>124.41</v>
      </c>
      <c r="I13" s="20" t="s">
        <v>111</v>
      </c>
    </row>
    <row r="14" spans="1:9" ht="21.75" customHeight="1">
      <c r="A14" s="23"/>
      <c r="B14" s="23"/>
      <c r="C14" s="2" t="s">
        <v>69</v>
      </c>
      <c r="D14" s="20"/>
      <c r="E14" s="20"/>
      <c r="F14" s="20"/>
      <c r="G14" s="20">
        <v>3.19</v>
      </c>
      <c r="H14" s="20"/>
      <c r="I14" s="20"/>
    </row>
    <row r="15" spans="1:9" ht="21.75" customHeight="1">
      <c r="A15" s="22">
        <v>6</v>
      </c>
      <c r="B15" s="22" t="s">
        <v>112</v>
      </c>
      <c r="C15" s="2" t="s">
        <v>68</v>
      </c>
      <c r="D15" s="20">
        <v>4208</v>
      </c>
      <c r="E15" s="20">
        <v>4258</v>
      </c>
      <c r="F15" s="20">
        <f t="shared" si="0"/>
        <v>50</v>
      </c>
      <c r="G15" s="20">
        <v>3.19</v>
      </c>
      <c r="H15" s="20">
        <f t="shared" si="1"/>
        <v>159.5</v>
      </c>
      <c r="I15" s="20"/>
    </row>
    <row r="16" spans="1:9" ht="21.75" customHeight="1">
      <c r="A16" s="23"/>
      <c r="B16" s="23"/>
      <c r="C16" s="2" t="s">
        <v>69</v>
      </c>
      <c r="D16" s="20">
        <v>481</v>
      </c>
      <c r="E16" s="20">
        <v>493</v>
      </c>
      <c r="F16" s="20">
        <f t="shared" si="0"/>
        <v>12</v>
      </c>
      <c r="G16" s="20">
        <v>3.19</v>
      </c>
      <c r="H16" s="20">
        <f t="shared" si="1"/>
        <v>38.28</v>
      </c>
      <c r="I16" s="20"/>
    </row>
    <row r="17" spans="1:9" ht="21.75" customHeight="1">
      <c r="A17" s="22">
        <v>7</v>
      </c>
      <c r="B17" s="22" t="s">
        <v>113</v>
      </c>
      <c r="C17" s="2" t="s">
        <v>68</v>
      </c>
      <c r="D17" s="20">
        <v>781</v>
      </c>
      <c r="E17" s="20">
        <v>811</v>
      </c>
      <c r="F17" s="20">
        <f t="shared" si="0"/>
        <v>30</v>
      </c>
      <c r="G17" s="20">
        <v>3.19</v>
      </c>
      <c r="H17" s="20">
        <f t="shared" si="1"/>
        <v>95.7</v>
      </c>
      <c r="I17" s="20" t="s">
        <v>114</v>
      </c>
    </row>
    <row r="18" spans="1:9" ht="21.75" customHeight="1">
      <c r="A18" s="23"/>
      <c r="B18" s="23"/>
      <c r="C18" s="2" t="s">
        <v>69</v>
      </c>
      <c r="D18" s="20">
        <v>6225</v>
      </c>
      <c r="E18" s="20">
        <v>6334</v>
      </c>
      <c r="F18" s="20">
        <f t="shared" si="0"/>
        <v>109</v>
      </c>
      <c r="G18" s="20">
        <v>3.19</v>
      </c>
      <c r="H18" s="20">
        <f t="shared" si="1"/>
        <v>347.71</v>
      </c>
      <c r="I18" s="20"/>
    </row>
    <row r="19" spans="1:9" ht="21.75" customHeight="1">
      <c r="A19" s="22">
        <v>8</v>
      </c>
      <c r="B19" s="22" t="s">
        <v>85</v>
      </c>
      <c r="C19" s="2" t="s">
        <v>68</v>
      </c>
      <c r="D19" s="20">
        <v>4101</v>
      </c>
      <c r="E19" s="20">
        <v>4130</v>
      </c>
      <c r="F19" s="20">
        <f t="shared" si="0"/>
        <v>29</v>
      </c>
      <c r="G19" s="20">
        <v>3.19</v>
      </c>
      <c r="H19" s="20">
        <f>F19*G20</f>
        <v>92.51</v>
      </c>
      <c r="I19" s="20" t="s">
        <v>115</v>
      </c>
    </row>
    <row r="20" spans="1:9" ht="21.75" customHeight="1">
      <c r="A20" s="23"/>
      <c r="B20" s="23"/>
      <c r="C20" s="2" t="s">
        <v>69</v>
      </c>
      <c r="D20" s="20">
        <v>249</v>
      </c>
      <c r="E20" s="20">
        <v>249</v>
      </c>
      <c r="F20" s="20">
        <f t="shared" si="0"/>
        <v>0</v>
      </c>
      <c r="G20" s="20">
        <v>3.19</v>
      </c>
      <c r="H20" s="20">
        <f>F20*G21</f>
        <v>0</v>
      </c>
      <c r="I20" s="20"/>
    </row>
    <row r="21" spans="1:9" ht="21.75" customHeight="1">
      <c r="A21" s="22">
        <v>9</v>
      </c>
      <c r="B21" s="22" t="s">
        <v>116</v>
      </c>
      <c r="C21" s="2" t="s">
        <v>68</v>
      </c>
      <c r="D21" s="20">
        <v>5446</v>
      </c>
      <c r="E21" s="20">
        <v>5534</v>
      </c>
      <c r="F21" s="20">
        <f t="shared" si="0"/>
        <v>88</v>
      </c>
      <c r="G21" s="20">
        <v>3.19</v>
      </c>
      <c r="H21" s="20">
        <f t="shared" si="1"/>
        <v>280.71999999999997</v>
      </c>
      <c r="I21" s="20" t="s">
        <v>117</v>
      </c>
    </row>
    <row r="22" spans="1:9" ht="21.75" customHeight="1">
      <c r="A22" s="23"/>
      <c r="B22" s="23"/>
      <c r="C22" s="2" t="s">
        <v>69</v>
      </c>
      <c r="D22" s="20">
        <v>1549</v>
      </c>
      <c r="E22" s="20">
        <v>1606</v>
      </c>
      <c r="F22" s="20">
        <f t="shared" si="0"/>
        <v>57</v>
      </c>
      <c r="G22" s="20">
        <v>3.19</v>
      </c>
      <c r="H22" s="20">
        <f t="shared" si="1"/>
        <v>181.82999999999998</v>
      </c>
      <c r="I22" s="20"/>
    </row>
    <row r="23" spans="1:9" ht="21.75" customHeight="1">
      <c r="A23" s="22">
        <v>10</v>
      </c>
      <c r="B23" s="22" t="s">
        <v>118</v>
      </c>
      <c r="C23" s="2" t="s">
        <v>68</v>
      </c>
      <c r="D23" s="20">
        <v>5014</v>
      </c>
      <c r="E23" s="20">
        <v>5106</v>
      </c>
      <c r="F23" s="20">
        <f t="shared" si="0"/>
        <v>92</v>
      </c>
      <c r="G23" s="20">
        <v>3.19</v>
      </c>
      <c r="H23" s="20">
        <f t="shared" si="1"/>
        <v>293.48</v>
      </c>
      <c r="I23" s="20" t="s">
        <v>119</v>
      </c>
    </row>
    <row r="24" spans="1:9" ht="21.75" customHeight="1">
      <c r="A24" s="23"/>
      <c r="B24" s="23"/>
      <c r="C24" s="2" t="s">
        <v>69</v>
      </c>
      <c r="D24" s="2">
        <v>925</v>
      </c>
      <c r="E24" s="2">
        <v>955</v>
      </c>
      <c r="F24" s="20">
        <f t="shared" si="0"/>
        <v>30</v>
      </c>
      <c r="G24" s="20">
        <v>3.19</v>
      </c>
      <c r="H24" s="20">
        <f t="shared" si="1"/>
        <v>95.7</v>
      </c>
      <c r="I24" s="3"/>
    </row>
    <row r="25" spans="1:9" ht="21.75" customHeight="1">
      <c r="A25" s="24">
        <v>11</v>
      </c>
      <c r="B25" s="25" t="s">
        <v>126</v>
      </c>
      <c r="C25" s="2" t="s">
        <v>68</v>
      </c>
      <c r="D25" s="2">
        <v>5816</v>
      </c>
      <c r="E25" s="2">
        <v>6195</v>
      </c>
      <c r="F25" s="20">
        <f t="shared" si="0"/>
        <v>379</v>
      </c>
      <c r="G25" s="20">
        <v>3.19</v>
      </c>
      <c r="H25" s="20">
        <f t="shared" si="1"/>
        <v>1209.01</v>
      </c>
      <c r="I25" s="3"/>
    </row>
    <row r="26" spans="1:9" ht="21.75" customHeight="1">
      <c r="A26" s="26"/>
      <c r="B26" s="25"/>
      <c r="C26" s="2" t="s">
        <v>69</v>
      </c>
      <c r="D26" s="2">
        <v>7331</v>
      </c>
      <c r="E26" s="2">
        <v>7697</v>
      </c>
      <c r="F26" s="20">
        <f t="shared" si="0"/>
        <v>366</v>
      </c>
      <c r="G26" s="20">
        <v>3.19</v>
      </c>
      <c r="H26" s="20">
        <f t="shared" si="1"/>
        <v>1167.54</v>
      </c>
      <c r="I26" s="3"/>
    </row>
    <row r="27" spans="1:9" ht="21.75" customHeight="1">
      <c r="A27" s="22">
        <v>12</v>
      </c>
      <c r="B27" s="25" t="s">
        <v>127</v>
      </c>
      <c r="C27" s="2" t="s">
        <v>68</v>
      </c>
      <c r="D27" s="2">
        <v>2900</v>
      </c>
      <c r="E27" s="2">
        <v>3005</v>
      </c>
      <c r="F27" s="20">
        <f t="shared" si="0"/>
        <v>105</v>
      </c>
      <c r="G27" s="20">
        <v>3.19</v>
      </c>
      <c r="H27" s="20">
        <f t="shared" si="1"/>
        <v>334.95</v>
      </c>
      <c r="I27" s="3"/>
    </row>
    <row r="28" spans="1:9" ht="21.75" customHeight="1">
      <c r="A28" s="23"/>
      <c r="B28" s="25"/>
      <c r="C28" s="2" t="s">
        <v>69</v>
      </c>
      <c r="D28" s="2">
        <v>2774</v>
      </c>
      <c r="E28" s="2">
        <v>3120</v>
      </c>
      <c r="F28" s="20">
        <f t="shared" si="0"/>
        <v>346</v>
      </c>
      <c r="G28" s="20">
        <v>3.19</v>
      </c>
      <c r="H28" s="20">
        <f t="shared" si="1"/>
        <v>1103.74</v>
      </c>
      <c r="I28" s="3"/>
    </row>
    <row r="29" spans="1:9" ht="21.75" customHeight="1">
      <c r="A29" s="2">
        <v>13</v>
      </c>
      <c r="B29" s="3" t="s">
        <v>61</v>
      </c>
      <c r="C29" s="3"/>
      <c r="D29" s="20"/>
      <c r="E29" s="20"/>
      <c r="F29" s="20">
        <f>SUM(F5:F28)</f>
        <v>2070</v>
      </c>
      <c r="G29" s="20"/>
      <c r="H29" s="20">
        <f>SUM(H5:H28)</f>
        <v>6603.299999999999</v>
      </c>
      <c r="I29" s="20"/>
    </row>
    <row r="31" spans="2:3" ht="14.25">
      <c r="B31" s="6"/>
      <c r="C31" s="6"/>
    </row>
    <row r="32" spans="2:8" ht="14.25">
      <c r="B32" t="s">
        <v>64</v>
      </c>
      <c r="H32" t="s">
        <v>65</v>
      </c>
    </row>
  </sheetData>
  <sheetProtection/>
  <mergeCells count="33">
    <mergeCell ref="A1:I1"/>
    <mergeCell ref="A2:I2"/>
    <mergeCell ref="D3:E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F3:F4"/>
    <mergeCell ref="G3:G4"/>
    <mergeCell ref="H3:H4"/>
    <mergeCell ref="I3:I4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18" sqref="D18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11.875" style="0" customWidth="1"/>
    <col min="8" max="8" width="12.25390625" style="0" customWidth="1"/>
  </cols>
  <sheetData>
    <row r="1" spans="1:8" ht="22.5">
      <c r="A1" s="1" t="s">
        <v>128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129</v>
      </c>
      <c r="C2" s="3" t="s">
        <v>42</v>
      </c>
      <c r="D2" s="3" t="s">
        <v>43</v>
      </c>
      <c r="E2" s="3" t="s">
        <v>39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130</v>
      </c>
      <c r="C3" s="2">
        <v>60506</v>
      </c>
      <c r="D3" s="2">
        <v>61683</v>
      </c>
      <c r="E3" s="2">
        <f aca="true" t="shared" si="0" ref="E3:E17">D3-C3</f>
        <v>1177</v>
      </c>
      <c r="F3" s="8">
        <v>1</v>
      </c>
      <c r="G3" s="8">
        <f aca="true" t="shared" si="1" ref="G3:G17">E3*F3</f>
        <v>1177</v>
      </c>
      <c r="H3" s="2"/>
    </row>
    <row r="4" spans="1:8" ht="30" customHeight="1">
      <c r="A4" s="2">
        <v>2</v>
      </c>
      <c r="B4" s="2" t="s">
        <v>131</v>
      </c>
      <c r="C4" s="2">
        <v>37824</v>
      </c>
      <c r="D4" s="2">
        <v>38708</v>
      </c>
      <c r="E4" s="2">
        <f t="shared" si="0"/>
        <v>884</v>
      </c>
      <c r="F4" s="8">
        <v>1</v>
      </c>
      <c r="G4" s="8">
        <f t="shared" si="1"/>
        <v>884</v>
      </c>
      <c r="H4" s="2"/>
    </row>
    <row r="5" spans="1:8" ht="30" customHeight="1">
      <c r="A5" s="2">
        <v>3</v>
      </c>
      <c r="B5" s="2" t="s">
        <v>132</v>
      </c>
      <c r="C5" s="2">
        <v>55628</v>
      </c>
      <c r="D5" s="2">
        <v>56315</v>
      </c>
      <c r="E5" s="2">
        <f t="shared" si="0"/>
        <v>687</v>
      </c>
      <c r="F5" s="8">
        <v>1</v>
      </c>
      <c r="G5" s="8">
        <f t="shared" si="1"/>
        <v>687</v>
      </c>
      <c r="H5" s="2"/>
    </row>
    <row r="6" spans="1:8" ht="30" customHeight="1">
      <c r="A6" s="2">
        <v>4</v>
      </c>
      <c r="B6" s="2" t="s">
        <v>133</v>
      </c>
      <c r="C6" s="2">
        <v>13201</v>
      </c>
      <c r="D6" s="2">
        <v>13404</v>
      </c>
      <c r="E6" s="2">
        <f t="shared" si="0"/>
        <v>203</v>
      </c>
      <c r="F6" s="8">
        <v>1</v>
      </c>
      <c r="G6" s="8">
        <f t="shared" si="1"/>
        <v>203</v>
      </c>
      <c r="H6" s="2"/>
    </row>
    <row r="7" spans="1:8" ht="30" customHeight="1">
      <c r="A7" s="2">
        <v>5</v>
      </c>
      <c r="B7" s="2" t="s">
        <v>134</v>
      </c>
      <c r="C7" s="2">
        <v>72077</v>
      </c>
      <c r="D7" s="2">
        <v>73155</v>
      </c>
      <c r="E7" s="2">
        <f t="shared" si="0"/>
        <v>1078</v>
      </c>
      <c r="F7" s="8">
        <v>1</v>
      </c>
      <c r="G7" s="8">
        <f t="shared" si="1"/>
        <v>1078</v>
      </c>
      <c r="H7" s="2"/>
    </row>
    <row r="8" spans="1:8" ht="30" customHeight="1">
      <c r="A8" s="2">
        <v>6</v>
      </c>
      <c r="B8" s="9" t="s">
        <v>135</v>
      </c>
      <c r="C8" s="2">
        <v>31782</v>
      </c>
      <c r="D8" s="2">
        <v>32262</v>
      </c>
      <c r="E8" s="2">
        <f t="shared" si="0"/>
        <v>480</v>
      </c>
      <c r="F8" s="8">
        <v>1</v>
      </c>
      <c r="G8" s="8">
        <f t="shared" si="1"/>
        <v>480</v>
      </c>
      <c r="H8" s="2"/>
    </row>
    <row r="9" spans="1:8" ht="30" customHeight="1">
      <c r="A9" s="2">
        <v>7</v>
      </c>
      <c r="B9" s="9" t="s">
        <v>136</v>
      </c>
      <c r="C9" s="2">
        <v>23701</v>
      </c>
      <c r="D9" s="2">
        <v>24210</v>
      </c>
      <c r="E9" s="2">
        <f t="shared" si="0"/>
        <v>509</v>
      </c>
      <c r="F9" s="8">
        <v>1</v>
      </c>
      <c r="G9" s="8">
        <f t="shared" si="1"/>
        <v>509</v>
      </c>
      <c r="H9" s="2"/>
    </row>
    <row r="10" spans="1:8" ht="30" customHeight="1">
      <c r="A10" s="2">
        <v>8</v>
      </c>
      <c r="B10" s="10" t="s">
        <v>137</v>
      </c>
      <c r="C10" s="2">
        <v>8200</v>
      </c>
      <c r="D10" s="2">
        <v>8243</v>
      </c>
      <c r="E10" s="2">
        <f t="shared" si="0"/>
        <v>43</v>
      </c>
      <c r="F10" s="8">
        <v>1</v>
      </c>
      <c r="G10" s="8">
        <f t="shared" si="1"/>
        <v>43</v>
      </c>
      <c r="H10" s="2"/>
    </row>
    <row r="11" spans="1:8" ht="30" customHeight="1">
      <c r="A11" s="2">
        <v>9</v>
      </c>
      <c r="B11" s="10" t="s">
        <v>138</v>
      </c>
      <c r="C11" s="2">
        <v>6625</v>
      </c>
      <c r="D11" s="2">
        <v>6807</v>
      </c>
      <c r="E11" s="2">
        <f t="shared" si="0"/>
        <v>182</v>
      </c>
      <c r="F11" s="8">
        <v>1</v>
      </c>
      <c r="G11" s="8">
        <f t="shared" si="1"/>
        <v>182</v>
      </c>
      <c r="H11" s="2"/>
    </row>
    <row r="12" spans="1:8" ht="30" customHeight="1">
      <c r="A12" s="2">
        <v>10</v>
      </c>
      <c r="B12" s="10" t="s">
        <v>139</v>
      </c>
      <c r="C12" s="2">
        <v>5563</v>
      </c>
      <c r="D12" s="2">
        <v>5655</v>
      </c>
      <c r="E12" s="2">
        <f t="shared" si="0"/>
        <v>92</v>
      </c>
      <c r="F12" s="8">
        <v>1</v>
      </c>
      <c r="G12" s="8">
        <f t="shared" si="1"/>
        <v>92</v>
      </c>
      <c r="H12" s="2"/>
    </row>
    <row r="13" spans="1:8" ht="30" customHeight="1">
      <c r="A13" s="2">
        <v>11</v>
      </c>
      <c r="B13" s="10" t="s">
        <v>140</v>
      </c>
      <c r="C13" s="2">
        <v>12770</v>
      </c>
      <c r="D13" s="2">
        <v>12983</v>
      </c>
      <c r="E13" s="2">
        <f t="shared" si="0"/>
        <v>213</v>
      </c>
      <c r="F13" s="8">
        <v>1</v>
      </c>
      <c r="G13" s="8">
        <f t="shared" si="1"/>
        <v>213</v>
      </c>
      <c r="H13" s="2"/>
    </row>
    <row r="14" spans="1:8" ht="30" customHeight="1">
      <c r="A14" s="2">
        <v>12</v>
      </c>
      <c r="B14" s="2" t="s">
        <v>141</v>
      </c>
      <c r="C14" s="2">
        <v>3117</v>
      </c>
      <c r="D14" s="2">
        <v>3192</v>
      </c>
      <c r="E14" s="2">
        <f>(D14-C14)*100</f>
        <v>7500</v>
      </c>
      <c r="F14" s="8">
        <v>0.54</v>
      </c>
      <c r="G14" s="8">
        <f t="shared" si="1"/>
        <v>4050.0000000000005</v>
      </c>
      <c r="H14" s="2" t="s">
        <v>142</v>
      </c>
    </row>
    <row r="15" spans="1:8" ht="30" customHeight="1">
      <c r="A15" s="2">
        <v>13</v>
      </c>
      <c r="B15" s="4" t="s">
        <v>143</v>
      </c>
      <c r="C15" s="2">
        <v>41464</v>
      </c>
      <c r="D15" s="2">
        <v>42740</v>
      </c>
      <c r="E15" s="2">
        <f t="shared" si="0"/>
        <v>1276</v>
      </c>
      <c r="F15" s="8">
        <v>1</v>
      </c>
      <c r="G15" s="8">
        <f t="shared" si="1"/>
        <v>1276</v>
      </c>
      <c r="H15" s="2"/>
    </row>
    <row r="16" spans="1:8" ht="30" customHeight="1">
      <c r="A16" s="2">
        <v>14</v>
      </c>
      <c r="B16" s="11" t="s">
        <v>144</v>
      </c>
      <c r="C16" s="2">
        <v>74330</v>
      </c>
      <c r="D16" s="2">
        <v>77688</v>
      </c>
      <c r="E16" s="2">
        <f t="shared" si="0"/>
        <v>3358</v>
      </c>
      <c r="F16" s="8">
        <v>1</v>
      </c>
      <c r="G16" s="8">
        <f t="shared" si="1"/>
        <v>3358</v>
      </c>
      <c r="H16" s="2"/>
    </row>
    <row r="17" spans="1:8" ht="30" customHeight="1">
      <c r="A17" s="2">
        <v>15</v>
      </c>
      <c r="B17" s="11" t="s">
        <v>145</v>
      </c>
      <c r="C17" s="2">
        <v>364</v>
      </c>
      <c r="D17" s="2">
        <v>370</v>
      </c>
      <c r="E17" s="2">
        <f t="shared" si="0"/>
        <v>6</v>
      </c>
      <c r="F17" s="2">
        <v>3.19</v>
      </c>
      <c r="G17" s="8">
        <f t="shared" si="1"/>
        <v>19.14</v>
      </c>
      <c r="H17" s="2"/>
    </row>
    <row r="18" spans="1:8" ht="30" customHeight="1">
      <c r="A18" s="2">
        <v>16</v>
      </c>
      <c r="B18" s="2" t="s">
        <v>146</v>
      </c>
      <c r="C18" s="2"/>
      <c r="D18" s="2"/>
      <c r="E18" s="2">
        <f>SUM(E3:E17)</f>
        <v>17688</v>
      </c>
      <c r="F18" s="2"/>
      <c r="G18" s="8">
        <f>SUM(G3:G17)</f>
        <v>14251.14</v>
      </c>
      <c r="H18" s="2"/>
    </row>
    <row r="20" ht="14.25">
      <c r="A20" t="s">
        <v>147</v>
      </c>
    </row>
    <row r="21" spans="2:7" ht="14.25">
      <c r="B21" t="s">
        <v>64</v>
      </c>
      <c r="G21" t="s">
        <v>65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2018-03-07T02:12:15Z</cp:lastPrinted>
  <dcterms:created xsi:type="dcterms:W3CDTF">2009-07-01T02:23:39Z</dcterms:created>
  <dcterms:modified xsi:type="dcterms:W3CDTF">2018-05-31T01:47:17Z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