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300" activeTab="0"/>
  </bookViews>
  <sheets>
    <sheet name="沁园 (电)" sheetId="1" r:id="rId1"/>
    <sheet name="沁园（水）" sheetId="2" r:id="rId2"/>
    <sheet name="润园 (电)" sheetId="3" r:id="rId3"/>
    <sheet name="润园（水）" sheetId="4" r:id="rId4"/>
    <sheet name="泽园 (电)" sheetId="5" r:id="rId5"/>
    <sheet name="泽园（水）" sheetId="6" r:id="rId6"/>
    <sheet name="商务润园租点电费" sheetId="7" r:id="rId7"/>
    <sheet name="澄园商务租点电费" sheetId="8" r:id="rId8"/>
    <sheet name="澄园膳食租点电费 " sheetId="9" r:id="rId9"/>
    <sheet name="澄园膳食租点水费  " sheetId="10" r:id="rId10"/>
  </sheets>
  <definedNames/>
  <calcPr fullCalcOnLoad="1"/>
</workbook>
</file>

<file path=xl/sharedStrings.xml><?xml version="1.0" encoding="utf-8"?>
<sst xmlns="http://schemas.openxmlformats.org/spreadsheetml/2006/main" count="302" uniqueCount="185">
  <si>
    <t>序号</t>
  </si>
  <si>
    <t>名称</t>
  </si>
  <si>
    <t>电度</t>
  </si>
  <si>
    <t>实用电量</t>
  </si>
  <si>
    <t>水度</t>
  </si>
  <si>
    <t>上月示数</t>
  </si>
  <si>
    <t>本月示数</t>
  </si>
  <si>
    <t>艺禾靓饭</t>
  </si>
  <si>
    <t xml:space="preserve"> </t>
  </si>
  <si>
    <t>合计：</t>
  </si>
  <si>
    <t>饼屋</t>
  </si>
  <si>
    <t>五谷粮</t>
  </si>
  <si>
    <t>上月示数</t>
  </si>
  <si>
    <t>本月示数</t>
  </si>
  <si>
    <t>合计：</t>
  </si>
  <si>
    <t>邮局</t>
  </si>
  <si>
    <t>书店</t>
  </si>
  <si>
    <t>时尚精品</t>
  </si>
  <si>
    <t>电信</t>
  </si>
  <si>
    <t>美发室</t>
  </si>
  <si>
    <t>联通</t>
  </si>
  <si>
    <t>移动</t>
  </si>
  <si>
    <t>文印室</t>
  </si>
  <si>
    <t>塔菲</t>
  </si>
  <si>
    <t xml:space="preserve">   </t>
  </si>
  <si>
    <t>采蝶轩</t>
  </si>
  <si>
    <t>巨百餐厅</t>
  </si>
  <si>
    <t>表号</t>
  </si>
  <si>
    <t>倍率</t>
  </si>
  <si>
    <t>200/5</t>
  </si>
  <si>
    <t>艺禾靓饭</t>
  </si>
  <si>
    <t>好朋友</t>
  </si>
  <si>
    <r>
      <t>1</t>
    </r>
    <r>
      <rPr>
        <sz val="12"/>
        <rFont val="宋体"/>
        <family val="0"/>
      </rPr>
      <t>00</t>
    </r>
    <r>
      <rPr>
        <sz val="12"/>
        <rFont val="宋体"/>
        <family val="0"/>
      </rPr>
      <t>/5</t>
    </r>
  </si>
  <si>
    <r>
      <t>2</t>
    </r>
    <r>
      <rPr>
        <sz val="12"/>
        <rFont val="宋体"/>
        <family val="0"/>
      </rPr>
      <t>00/5</t>
    </r>
  </si>
  <si>
    <t>上月示数</t>
  </si>
  <si>
    <t>本月示数</t>
  </si>
  <si>
    <t>艺禾靓饭</t>
  </si>
  <si>
    <t>合计：</t>
  </si>
  <si>
    <r>
      <t>备注：三层照明</t>
    </r>
    <r>
      <rPr>
        <sz val="12"/>
        <rFont val="Times New Roman"/>
        <family val="1"/>
      </rPr>
      <t>CT</t>
    </r>
    <r>
      <rPr>
        <sz val="12"/>
        <rFont val="宋体"/>
        <family val="0"/>
      </rPr>
      <t>比</t>
    </r>
    <r>
      <rPr>
        <sz val="12"/>
        <rFont val="Times New Roman"/>
        <family val="1"/>
      </rPr>
      <t>200/5</t>
    </r>
  </si>
  <si>
    <t>大厅</t>
  </si>
  <si>
    <t>单价（元）</t>
  </si>
  <si>
    <t>金额   （元)</t>
  </si>
  <si>
    <t>实用水量</t>
  </si>
  <si>
    <t>单价（元）</t>
  </si>
  <si>
    <t>金额（元）</t>
  </si>
  <si>
    <t>小计</t>
  </si>
  <si>
    <t>小计</t>
  </si>
  <si>
    <t>三层照明</t>
  </si>
  <si>
    <t>小计</t>
  </si>
  <si>
    <t>金额  （元）</t>
  </si>
  <si>
    <t>采蝶轩</t>
  </si>
  <si>
    <t>金额 （元）</t>
  </si>
  <si>
    <t>真之味</t>
  </si>
  <si>
    <t>天味缘</t>
  </si>
  <si>
    <t>欧爱奶茶</t>
  </si>
  <si>
    <t>包天下</t>
  </si>
  <si>
    <t>妙香面馆</t>
  </si>
  <si>
    <t>千里香馄饨店</t>
  </si>
  <si>
    <t>炙酷铁板饭</t>
  </si>
  <si>
    <t>味吉鸭血粉丝</t>
  </si>
  <si>
    <t>包天下</t>
  </si>
  <si>
    <t>汉堡皇</t>
  </si>
  <si>
    <t>大叔米线</t>
  </si>
  <si>
    <t>知源坊</t>
  </si>
  <si>
    <t>学士苑</t>
  </si>
  <si>
    <t>真之味</t>
  </si>
  <si>
    <t>采碟轩</t>
  </si>
  <si>
    <t>知源坊</t>
  </si>
  <si>
    <t>天味缘</t>
  </si>
  <si>
    <t>欧爱奶茶馆</t>
  </si>
  <si>
    <t>包天下</t>
  </si>
  <si>
    <t>妙香面馆</t>
  </si>
  <si>
    <t>千里香馄饨</t>
  </si>
  <si>
    <t>炙酷铁板饭</t>
  </si>
  <si>
    <t>鸭血粉丝</t>
  </si>
  <si>
    <t>表1</t>
  </si>
  <si>
    <t>表2</t>
  </si>
  <si>
    <t>表3</t>
  </si>
  <si>
    <t>表4</t>
  </si>
  <si>
    <t>表3</t>
  </si>
  <si>
    <t>表4</t>
  </si>
  <si>
    <t>表2</t>
  </si>
  <si>
    <t>表1</t>
  </si>
  <si>
    <t>表2</t>
  </si>
  <si>
    <t>100/5</t>
  </si>
  <si>
    <t>泽园书报亭</t>
  </si>
  <si>
    <t>润园书报亭</t>
  </si>
  <si>
    <t>川之情</t>
  </si>
  <si>
    <t>150/5</t>
  </si>
  <si>
    <t>川之情</t>
  </si>
  <si>
    <r>
      <t>2</t>
    </r>
    <r>
      <rPr>
        <sz val="12"/>
        <rFont val="宋体"/>
        <family val="0"/>
      </rPr>
      <t>00</t>
    </r>
    <r>
      <rPr>
        <sz val="12"/>
        <rFont val="宋体"/>
        <family val="0"/>
      </rPr>
      <t>/5</t>
    </r>
  </si>
  <si>
    <t>倍率</t>
  </si>
  <si>
    <t>表号5494</t>
  </si>
  <si>
    <t>已扣除饼屋电量</t>
  </si>
  <si>
    <t>备注：巨百餐厅表号5494电量已扣除饼屋电量</t>
  </si>
  <si>
    <t>备注：五谷粮水量已减去服务楼一层厕所用水量</t>
  </si>
  <si>
    <t xml:space="preserve">   </t>
  </si>
  <si>
    <t>序号</t>
  </si>
  <si>
    <t>店名</t>
  </si>
  <si>
    <t>上月示数</t>
  </si>
  <si>
    <t>本月示数</t>
  </si>
  <si>
    <t>实用电量</t>
  </si>
  <si>
    <t>单价</t>
  </si>
  <si>
    <t>金额（元）</t>
  </si>
  <si>
    <t>欧意造型</t>
  </si>
  <si>
    <t>知音图文</t>
  </si>
  <si>
    <t>新春图文</t>
  </si>
  <si>
    <t>糖果铺子</t>
  </si>
  <si>
    <t>合计</t>
  </si>
  <si>
    <t>序号</t>
  </si>
  <si>
    <t>店名</t>
  </si>
  <si>
    <t>上月示数</t>
  </si>
  <si>
    <t>本月示数</t>
  </si>
  <si>
    <t>实用电量</t>
  </si>
  <si>
    <t>单价</t>
  </si>
  <si>
    <t>金额（元）</t>
  </si>
  <si>
    <t>八八酷</t>
  </si>
  <si>
    <t>京客奶茶</t>
  </si>
  <si>
    <t>酷巴客</t>
  </si>
  <si>
    <t>果色花香</t>
  </si>
  <si>
    <t>汤大姐</t>
  </si>
  <si>
    <t>传奇美食</t>
  </si>
  <si>
    <t>东北农家</t>
  </si>
  <si>
    <t>欧培食品</t>
  </si>
  <si>
    <t>清香源</t>
  </si>
  <si>
    <t>上品餐厅</t>
  </si>
  <si>
    <t>龙味拉面</t>
  </si>
  <si>
    <t>小瓦罐</t>
  </si>
  <si>
    <t>世界美食</t>
  </si>
  <si>
    <t>麻辣烫</t>
  </si>
  <si>
    <t>合计</t>
  </si>
  <si>
    <t>备注：麻辣烫电表CT5/200</t>
  </si>
  <si>
    <t>序号</t>
  </si>
  <si>
    <t>店名</t>
  </si>
  <si>
    <t>上月示数</t>
  </si>
  <si>
    <t>本月示数</t>
  </si>
  <si>
    <t>实用水量</t>
  </si>
  <si>
    <t>单价</t>
  </si>
  <si>
    <t>金额（元）</t>
  </si>
  <si>
    <t>京客奶茶</t>
  </si>
  <si>
    <t>果色花香</t>
  </si>
  <si>
    <t>汤大姐</t>
  </si>
  <si>
    <t>传奇美食</t>
  </si>
  <si>
    <t>东北农家</t>
  </si>
  <si>
    <t>欧培食品</t>
  </si>
  <si>
    <t>清香源</t>
  </si>
  <si>
    <t>上品餐厅</t>
  </si>
  <si>
    <t>龙味拉面</t>
  </si>
  <si>
    <t>小瓦罐</t>
  </si>
  <si>
    <t>世界美食</t>
  </si>
  <si>
    <t>麻辣烫</t>
  </si>
  <si>
    <t>合计</t>
  </si>
  <si>
    <t>荔湾村</t>
  </si>
  <si>
    <t>火尧火烤</t>
  </si>
  <si>
    <t>清料理</t>
  </si>
  <si>
    <t>禾雨轩</t>
  </si>
  <si>
    <t>小计</t>
  </si>
  <si>
    <t>校园快递</t>
  </si>
  <si>
    <t>200/5</t>
  </si>
  <si>
    <t>好朋友餐厅表号3161电量已扣除口渴了电量</t>
  </si>
  <si>
    <t>快乐麦肯</t>
  </si>
  <si>
    <t>快乐麦肯</t>
  </si>
  <si>
    <t>使用部门签字：</t>
  </si>
  <si>
    <t>抄表人：朱远山</t>
  </si>
  <si>
    <t>使用部门签字：</t>
  </si>
  <si>
    <t>抄表人：朱远山</t>
  </si>
  <si>
    <t>抄表人：朱远山</t>
  </si>
  <si>
    <t>使用部门签字：</t>
  </si>
  <si>
    <t>茶饮店</t>
  </si>
  <si>
    <t>酷巴客</t>
  </si>
  <si>
    <t>八八酷</t>
  </si>
  <si>
    <t>学士苑</t>
  </si>
  <si>
    <t>洗碗间</t>
  </si>
  <si>
    <t>备注</t>
  </si>
  <si>
    <t>备注</t>
  </si>
  <si>
    <t>备注</t>
  </si>
  <si>
    <t>备注</t>
  </si>
  <si>
    <t>膳食沁园租点7~9月</t>
  </si>
  <si>
    <t>膳食沁园租7~9月</t>
  </si>
  <si>
    <t>膳食润园租点7~9月</t>
  </si>
  <si>
    <t>膳食泽园租点7~9月</t>
  </si>
  <si>
    <t>商务润园租点7~9月</t>
  </si>
  <si>
    <t>澄园商务租点7~9月（电费）</t>
  </si>
  <si>
    <t>澄园膳食租点7~9月（电费）</t>
  </si>
  <si>
    <t>澄园膳食租点7~9月（水费）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</si>
</sst>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2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sz val="22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vertAlign val="subscript"/>
      <sz val="18"/>
      <name val="Times New Roman"/>
      <family val="1"/>
    </font>
    <font>
      <vertAlign val="subscript"/>
      <sz val="18"/>
      <name val="宋体"/>
      <family val="0"/>
    </font>
    <font>
      <sz val="18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" borderId="5" applyNumberFormat="0" applyAlignment="0" applyProtection="0"/>
    <xf numFmtId="0" fontId="17" fillId="13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21" fillId="8" borderId="0" applyNumberFormat="0" applyBorder="0" applyAlignment="0" applyProtection="0"/>
    <xf numFmtId="0" fontId="22" fillId="2" borderId="8" applyNumberFormat="0" applyAlignment="0" applyProtection="0"/>
    <xf numFmtId="0" fontId="23" fillId="3" borderId="5" applyNumberFormat="0" applyAlignment="0" applyProtection="0"/>
    <xf numFmtId="0" fontId="0" fillId="4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0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24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6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0">
      <selection activeCell="G18" sqref="G18"/>
    </sheetView>
  </sheetViews>
  <sheetFormatPr defaultColWidth="9.00390625" defaultRowHeight="14.25"/>
  <cols>
    <col min="1" max="1" width="5.875" style="0" customWidth="1"/>
    <col min="2" max="2" width="8.625" style="0" customWidth="1"/>
    <col min="3" max="4" width="8.125" style="0" customWidth="1"/>
    <col min="5" max="5" width="10.25390625" style="0" customWidth="1"/>
    <col min="6" max="6" width="9.50390625" style="0" bestFit="1" customWidth="1"/>
    <col min="7" max="8" width="9.75390625" style="0" customWidth="1"/>
    <col min="9" max="9" width="11.25390625" style="0" customWidth="1"/>
    <col min="10" max="10" width="11.50390625" style="0" customWidth="1"/>
  </cols>
  <sheetData>
    <row r="1" spans="1:10" ht="27.75">
      <c r="A1" s="49"/>
      <c r="B1" s="49"/>
      <c r="C1" s="49"/>
      <c r="D1" s="49"/>
      <c r="E1" s="49"/>
      <c r="F1" s="49"/>
      <c r="G1" s="49"/>
      <c r="H1" s="49"/>
      <c r="I1" s="49"/>
      <c r="J1" s="49"/>
    </row>
    <row r="2" spans="1:10" ht="20.25">
      <c r="A2" s="50" t="s">
        <v>177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4.25">
      <c r="A3" s="39" t="s">
        <v>0</v>
      </c>
      <c r="B3" s="39" t="s">
        <v>1</v>
      </c>
      <c r="C3" s="39" t="s">
        <v>27</v>
      </c>
      <c r="D3" s="39" t="s">
        <v>28</v>
      </c>
      <c r="E3" s="39" t="s">
        <v>2</v>
      </c>
      <c r="F3" s="39"/>
      <c r="G3" s="39" t="s">
        <v>3</v>
      </c>
      <c r="H3" s="47" t="s">
        <v>40</v>
      </c>
      <c r="I3" s="51" t="s">
        <v>41</v>
      </c>
      <c r="J3" s="47" t="s">
        <v>173</v>
      </c>
    </row>
    <row r="4" spans="1:10" ht="18" customHeight="1">
      <c r="A4" s="39"/>
      <c r="B4" s="39"/>
      <c r="C4" s="39"/>
      <c r="D4" s="39"/>
      <c r="E4" s="2" t="s">
        <v>5</v>
      </c>
      <c r="F4" s="2" t="s">
        <v>6</v>
      </c>
      <c r="G4" s="39"/>
      <c r="H4" s="48"/>
      <c r="I4" s="52"/>
      <c r="J4" s="48"/>
    </row>
    <row r="5" spans="1:10" ht="27.75" customHeight="1">
      <c r="A5" s="2">
        <v>1</v>
      </c>
      <c r="B5" s="2" t="s">
        <v>10</v>
      </c>
      <c r="C5" s="2"/>
      <c r="D5" s="2"/>
      <c r="E5" s="2">
        <v>133902</v>
      </c>
      <c r="F5" s="2">
        <v>136555</v>
      </c>
      <c r="G5" s="6">
        <f>F5-E5</f>
        <v>2653</v>
      </c>
      <c r="H5" s="6">
        <v>0.54</v>
      </c>
      <c r="I5" s="6">
        <f>G5*H5</f>
        <v>1432.6200000000001</v>
      </c>
      <c r="J5" s="2"/>
    </row>
    <row r="6" spans="1:10" ht="26.25" customHeight="1">
      <c r="A6" s="2">
        <v>2</v>
      </c>
      <c r="B6" s="2" t="s">
        <v>168</v>
      </c>
      <c r="C6" s="2"/>
      <c r="D6" s="2"/>
      <c r="E6" s="2">
        <v>11836</v>
      </c>
      <c r="F6" s="2">
        <v>11836</v>
      </c>
      <c r="G6" s="6">
        <f>F6-E6</f>
        <v>0</v>
      </c>
      <c r="H6" s="6">
        <v>0.54</v>
      </c>
      <c r="I6" s="6">
        <f aca="true" t="shared" si="0" ref="I6:I26">G6*H6</f>
        <v>0</v>
      </c>
      <c r="J6" s="2"/>
    </row>
    <row r="7" spans="1:10" ht="27.75" customHeight="1">
      <c r="A7" s="44">
        <v>3</v>
      </c>
      <c r="B7" s="44" t="s">
        <v>11</v>
      </c>
      <c r="C7" s="3">
        <v>2226</v>
      </c>
      <c r="D7" s="3" t="s">
        <v>158</v>
      </c>
      <c r="E7" s="3">
        <v>8297</v>
      </c>
      <c r="F7" s="3">
        <v>8427</v>
      </c>
      <c r="G7" s="6">
        <f>(F7-E7)*40</f>
        <v>5200</v>
      </c>
      <c r="H7" s="6">
        <v>0.54</v>
      </c>
      <c r="I7" s="6">
        <f t="shared" si="0"/>
        <v>2808</v>
      </c>
      <c r="J7" s="2"/>
    </row>
    <row r="8" spans="1:10" ht="27.75" customHeight="1">
      <c r="A8" s="45"/>
      <c r="B8" s="45"/>
      <c r="C8" s="3">
        <v>2901</v>
      </c>
      <c r="D8" s="3"/>
      <c r="E8" s="3">
        <v>302273</v>
      </c>
      <c r="F8" s="3">
        <v>304778</v>
      </c>
      <c r="G8" s="6">
        <f>F8-E8</f>
        <v>2505</v>
      </c>
      <c r="H8" s="6">
        <v>0.54</v>
      </c>
      <c r="I8" s="6">
        <f t="shared" si="0"/>
        <v>1352.7</v>
      </c>
      <c r="J8" s="2"/>
    </row>
    <row r="9" spans="1:10" ht="28.5" customHeight="1">
      <c r="A9" s="45"/>
      <c r="B9" s="45"/>
      <c r="C9" s="3">
        <v>2854</v>
      </c>
      <c r="D9" s="3"/>
      <c r="E9" s="3">
        <v>61297</v>
      </c>
      <c r="F9" s="3">
        <v>61817</v>
      </c>
      <c r="G9" s="6">
        <f>F9-E9</f>
        <v>520</v>
      </c>
      <c r="H9" s="6">
        <v>0.54</v>
      </c>
      <c r="I9" s="6">
        <f t="shared" si="0"/>
        <v>280.8</v>
      </c>
      <c r="J9" s="2"/>
    </row>
    <row r="10" spans="1:10" ht="27" customHeight="1">
      <c r="A10" s="45"/>
      <c r="B10" s="45"/>
      <c r="C10" s="3">
        <v>1523</v>
      </c>
      <c r="D10" s="3"/>
      <c r="E10" s="3">
        <v>61232</v>
      </c>
      <c r="F10" s="3">
        <v>62694</v>
      </c>
      <c r="G10" s="6">
        <f>F10-E10</f>
        <v>1462</v>
      </c>
      <c r="H10" s="6">
        <v>0.54</v>
      </c>
      <c r="I10" s="6">
        <f t="shared" si="0"/>
        <v>789.48</v>
      </c>
      <c r="J10" s="2"/>
    </row>
    <row r="11" spans="1:10" ht="27" customHeight="1">
      <c r="A11" s="45"/>
      <c r="B11" s="46"/>
      <c r="C11" s="3">
        <v>1011</v>
      </c>
      <c r="D11" s="3"/>
      <c r="E11" s="3">
        <v>412638</v>
      </c>
      <c r="F11" s="3">
        <v>413173</v>
      </c>
      <c r="G11" s="6">
        <f>F11-E11</f>
        <v>535</v>
      </c>
      <c r="H11" s="6">
        <v>0.54</v>
      </c>
      <c r="I11" s="6">
        <f t="shared" si="0"/>
        <v>288.90000000000003</v>
      </c>
      <c r="J11" s="2"/>
    </row>
    <row r="12" spans="1:10" ht="27" customHeight="1">
      <c r="A12" s="46"/>
      <c r="B12" s="18" t="s">
        <v>45</v>
      </c>
      <c r="C12" s="3"/>
      <c r="D12" s="3"/>
      <c r="E12" s="3"/>
      <c r="F12" s="3"/>
      <c r="G12" s="6">
        <f>SUM(G7:G11)</f>
        <v>10222</v>
      </c>
      <c r="H12" s="6">
        <v>0.54</v>
      </c>
      <c r="I12" s="6">
        <f>SUM(I7:I11)</f>
        <v>5519.879999999999</v>
      </c>
      <c r="J12" s="2"/>
    </row>
    <row r="13" spans="1:10" ht="27" customHeight="1">
      <c r="A13" s="3">
        <v>4</v>
      </c>
      <c r="B13" s="3" t="s">
        <v>23</v>
      </c>
      <c r="C13" s="3"/>
      <c r="D13" s="3" t="s">
        <v>84</v>
      </c>
      <c r="E13" s="3">
        <v>1720</v>
      </c>
      <c r="F13" s="3">
        <v>1791</v>
      </c>
      <c r="G13" s="6">
        <f>(F13-E13)*20</f>
        <v>1420</v>
      </c>
      <c r="H13" s="6">
        <v>0.54</v>
      </c>
      <c r="I13" s="6">
        <f>G13*H13</f>
        <v>766.8000000000001</v>
      </c>
      <c r="J13" s="2"/>
    </row>
    <row r="14" spans="1:10" ht="28.5" customHeight="1">
      <c r="A14" s="3">
        <v>5</v>
      </c>
      <c r="B14" s="3" t="s">
        <v>155</v>
      </c>
      <c r="C14" s="3">
        <v>3888</v>
      </c>
      <c r="D14" s="21" t="s">
        <v>90</v>
      </c>
      <c r="E14" s="3">
        <v>1657</v>
      </c>
      <c r="F14" s="3">
        <v>1754</v>
      </c>
      <c r="G14" s="6">
        <f>(F14-E14)*40</f>
        <v>3880</v>
      </c>
      <c r="H14" s="6">
        <v>0.54</v>
      </c>
      <c r="I14" s="6">
        <f t="shared" si="0"/>
        <v>2095.2000000000003</v>
      </c>
      <c r="J14" s="2"/>
    </row>
    <row r="15" spans="1:10" ht="28.5" customHeight="1">
      <c r="A15" s="44">
        <v>6</v>
      </c>
      <c r="B15" s="40" t="s">
        <v>26</v>
      </c>
      <c r="C15" s="3">
        <v>3346</v>
      </c>
      <c r="D15" s="3"/>
      <c r="E15" s="3">
        <v>80654</v>
      </c>
      <c r="F15" s="3">
        <v>82495</v>
      </c>
      <c r="G15" s="6">
        <f>F15-E15</f>
        <v>1841</v>
      </c>
      <c r="H15" s="6">
        <v>0.54</v>
      </c>
      <c r="I15" s="6">
        <f t="shared" si="0"/>
        <v>994.1400000000001</v>
      </c>
      <c r="J15" s="2"/>
    </row>
    <row r="16" spans="1:10" ht="28.5" customHeight="1">
      <c r="A16" s="45"/>
      <c r="B16" s="40"/>
      <c r="C16" s="3">
        <v>3248</v>
      </c>
      <c r="D16" s="3" t="s">
        <v>29</v>
      </c>
      <c r="E16" s="3">
        <v>3293</v>
      </c>
      <c r="F16" s="3">
        <v>3363</v>
      </c>
      <c r="G16" s="6">
        <f>(F16-E16)*40</f>
        <v>2800</v>
      </c>
      <c r="H16" s="6">
        <v>0.54</v>
      </c>
      <c r="I16" s="6">
        <f t="shared" si="0"/>
        <v>1512</v>
      </c>
      <c r="J16" s="2"/>
    </row>
    <row r="17" spans="1:10" ht="30.75" customHeight="1">
      <c r="A17" s="45"/>
      <c r="B17" s="40"/>
      <c r="C17" s="3">
        <v>2884</v>
      </c>
      <c r="D17" s="3"/>
      <c r="E17" s="3">
        <v>61178</v>
      </c>
      <c r="F17" s="3">
        <v>61385</v>
      </c>
      <c r="G17" s="6">
        <f>F17-E17</f>
        <v>207</v>
      </c>
      <c r="H17" s="6">
        <v>0.54</v>
      </c>
      <c r="I17" s="6">
        <f t="shared" si="0"/>
        <v>111.78</v>
      </c>
      <c r="J17" s="2"/>
    </row>
    <row r="18" spans="1:10" ht="27.75" customHeight="1">
      <c r="A18" s="45"/>
      <c r="B18" s="40"/>
      <c r="C18" s="3">
        <v>3236</v>
      </c>
      <c r="D18" s="3"/>
      <c r="E18" s="3">
        <v>44264</v>
      </c>
      <c r="F18" s="3">
        <v>45592</v>
      </c>
      <c r="G18" s="6">
        <f>F18-E18</f>
        <v>1328</v>
      </c>
      <c r="H18" s="6">
        <v>0.54</v>
      </c>
      <c r="I18" s="6">
        <f t="shared" si="0"/>
        <v>717.12</v>
      </c>
      <c r="J18" s="2"/>
    </row>
    <row r="19" spans="1:10" ht="27.75" customHeight="1">
      <c r="A19" s="45"/>
      <c r="B19" s="40"/>
      <c r="C19" s="3">
        <v>5494</v>
      </c>
      <c r="D19" s="22" t="s">
        <v>32</v>
      </c>
      <c r="E19" s="3">
        <v>3970</v>
      </c>
      <c r="F19" s="3">
        <v>4107</v>
      </c>
      <c r="G19" s="6">
        <f>(F19-E19)*20-G5</f>
        <v>87</v>
      </c>
      <c r="H19" s="6">
        <v>0.54</v>
      </c>
      <c r="I19" s="6">
        <f t="shared" si="0"/>
        <v>46.980000000000004</v>
      </c>
      <c r="J19" s="2"/>
    </row>
    <row r="20" spans="1:10" ht="27" customHeight="1">
      <c r="A20" s="45"/>
      <c r="B20" s="40"/>
      <c r="C20" s="3">
        <v>6706</v>
      </c>
      <c r="D20" s="22"/>
      <c r="E20" s="3">
        <v>63118</v>
      </c>
      <c r="F20" s="3">
        <v>64299</v>
      </c>
      <c r="G20" s="6">
        <f>F20-E20</f>
        <v>1181</v>
      </c>
      <c r="H20" s="6">
        <v>0.54</v>
      </c>
      <c r="I20" s="6">
        <f t="shared" si="0"/>
        <v>637.74</v>
      </c>
      <c r="J20" s="2"/>
    </row>
    <row r="21" spans="1:10" ht="27" customHeight="1">
      <c r="A21" s="46"/>
      <c r="B21" s="16" t="s">
        <v>46</v>
      </c>
      <c r="C21" s="16"/>
      <c r="D21" s="23"/>
      <c r="E21" s="16"/>
      <c r="F21" s="16"/>
      <c r="G21" s="26">
        <f>SUM(G15:G20)</f>
        <v>7444</v>
      </c>
      <c r="H21" s="6">
        <v>0.54</v>
      </c>
      <c r="I21" s="6">
        <f>SUM(I15:I20)</f>
        <v>4019.76</v>
      </c>
      <c r="J21" s="2"/>
    </row>
    <row r="22" spans="1:10" ht="28.5" customHeight="1">
      <c r="A22" s="40">
        <v>6</v>
      </c>
      <c r="B22" s="40" t="s">
        <v>31</v>
      </c>
      <c r="C22" s="40">
        <v>3161</v>
      </c>
      <c r="D22" s="43" t="s">
        <v>33</v>
      </c>
      <c r="E22" s="40">
        <v>5441</v>
      </c>
      <c r="F22" s="40">
        <v>5662</v>
      </c>
      <c r="G22" s="41">
        <f>(F22-E22)*40-G6</f>
        <v>8840</v>
      </c>
      <c r="H22" s="6">
        <v>0.54</v>
      </c>
      <c r="I22" s="6">
        <f t="shared" si="0"/>
        <v>4773.6</v>
      </c>
      <c r="J22" s="2"/>
    </row>
    <row r="23" spans="1:10" ht="14.25" customHeight="1" hidden="1">
      <c r="A23" s="40"/>
      <c r="B23" s="40"/>
      <c r="C23" s="40"/>
      <c r="D23" s="43"/>
      <c r="E23" s="40"/>
      <c r="F23" s="40"/>
      <c r="G23" s="41"/>
      <c r="H23" s="6">
        <v>0.54</v>
      </c>
      <c r="I23" s="6">
        <f t="shared" si="0"/>
        <v>0</v>
      </c>
      <c r="J23" s="2"/>
    </row>
    <row r="24" spans="1:10" ht="14.25" customHeight="1" hidden="1">
      <c r="A24" s="40"/>
      <c r="B24" s="40"/>
      <c r="C24" s="40"/>
      <c r="D24" s="43"/>
      <c r="E24" s="40"/>
      <c r="F24" s="40"/>
      <c r="G24" s="41"/>
      <c r="H24" s="6">
        <v>0.54</v>
      </c>
      <c r="I24" s="6">
        <f t="shared" si="0"/>
        <v>0</v>
      </c>
      <c r="J24" s="2"/>
    </row>
    <row r="25" spans="1:10" ht="14.25" customHeight="1" hidden="1">
      <c r="A25" s="40"/>
      <c r="B25" s="40"/>
      <c r="C25" s="40"/>
      <c r="D25" s="40"/>
      <c r="E25" s="40"/>
      <c r="F25" s="40"/>
      <c r="G25" s="42"/>
      <c r="H25" s="6">
        <v>0.54</v>
      </c>
      <c r="I25" s="6">
        <f t="shared" si="0"/>
        <v>0</v>
      </c>
      <c r="J25" s="2"/>
    </row>
    <row r="26" spans="1:10" ht="25.5" customHeight="1">
      <c r="A26" s="3">
        <v>7</v>
      </c>
      <c r="B26" s="3" t="s">
        <v>87</v>
      </c>
      <c r="C26" s="3"/>
      <c r="D26" s="3" t="s">
        <v>88</v>
      </c>
      <c r="E26" s="3">
        <v>1717</v>
      </c>
      <c r="F26" s="3">
        <v>1737</v>
      </c>
      <c r="G26" s="29">
        <f>(F26-E26)*30</f>
        <v>600</v>
      </c>
      <c r="H26" s="6">
        <v>0.54</v>
      </c>
      <c r="I26" s="6">
        <f t="shared" si="0"/>
        <v>324</v>
      </c>
      <c r="J26" s="2"/>
    </row>
    <row r="27" spans="1:10" ht="33" customHeight="1">
      <c r="A27" s="24" t="s">
        <v>9</v>
      </c>
      <c r="B27" s="7" t="s">
        <v>8</v>
      </c>
      <c r="C27" s="7"/>
      <c r="D27" s="7"/>
      <c r="E27" s="2"/>
      <c r="F27" s="2"/>
      <c r="G27" s="2">
        <f>G5+G6+G12+G13+G14+G21+G22+G26</f>
        <v>35059</v>
      </c>
      <c r="H27" s="2"/>
      <c r="I27" s="2">
        <f>I5+I6+I12+I13+I14+I21+I22+I26</f>
        <v>18931.86</v>
      </c>
      <c r="J27" s="2"/>
    </row>
    <row r="28" spans="1:6" ht="22.5" customHeight="1">
      <c r="A28" s="8" t="s">
        <v>94</v>
      </c>
      <c r="B28" s="8"/>
      <c r="C28" s="8" t="s">
        <v>92</v>
      </c>
      <c r="D28" s="8" t="s">
        <v>93</v>
      </c>
      <c r="E28" s="8"/>
      <c r="F28" t="s">
        <v>159</v>
      </c>
    </row>
    <row r="30" spans="1:7" ht="14.25">
      <c r="A30" t="s">
        <v>162</v>
      </c>
      <c r="G30" t="s">
        <v>163</v>
      </c>
    </row>
  </sheetData>
  <sheetProtection/>
  <mergeCells count="22">
    <mergeCell ref="H3:H4"/>
    <mergeCell ref="A1:J1"/>
    <mergeCell ref="A2:J2"/>
    <mergeCell ref="A3:A4"/>
    <mergeCell ref="B3:B4"/>
    <mergeCell ref="E3:F3"/>
    <mergeCell ref="G3:G4"/>
    <mergeCell ref="J3:J4"/>
    <mergeCell ref="I3:I4"/>
    <mergeCell ref="C3:C4"/>
    <mergeCell ref="A7:A12"/>
    <mergeCell ref="A15:A21"/>
    <mergeCell ref="A22:A25"/>
    <mergeCell ref="B15:B20"/>
    <mergeCell ref="B22:B25"/>
    <mergeCell ref="B7:B11"/>
    <mergeCell ref="D3:D4"/>
    <mergeCell ref="F22:F25"/>
    <mergeCell ref="G22:G25"/>
    <mergeCell ref="C22:C25"/>
    <mergeCell ref="D22:D25"/>
    <mergeCell ref="E22:E25"/>
  </mergeCells>
  <printOptions horizontalCentered="1"/>
  <pageMargins left="0.4724409448818898" right="0.7480314960629921" top="1.2598425196850394" bottom="0.984251968503937" header="0.5118110236220472" footer="0.5118110236220472"/>
  <pageSetup horizontalDpi="300" verticalDpi="300" orientation="portrait" paperSize="9" scale="87" r:id="rId1"/>
  <headerFooter alignWithMargins="0">
    <oddHeader>&amp;C&amp;"宋体,加粗"&amp;20经营服务中心租点
月电费明细表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D15" sqref="D15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63" t="s">
        <v>184</v>
      </c>
      <c r="B1" s="63"/>
      <c r="C1" s="63"/>
      <c r="D1" s="63"/>
      <c r="E1" s="63"/>
      <c r="F1" s="63"/>
      <c r="G1" s="63"/>
      <c r="H1" s="63"/>
    </row>
    <row r="2" spans="1:8" ht="30" customHeight="1">
      <c r="A2" s="30" t="s">
        <v>132</v>
      </c>
      <c r="B2" s="30" t="s">
        <v>133</v>
      </c>
      <c r="C2" s="31" t="s">
        <v>134</v>
      </c>
      <c r="D2" s="31" t="s">
        <v>135</v>
      </c>
      <c r="E2" s="31" t="s">
        <v>136</v>
      </c>
      <c r="F2" s="30" t="s">
        <v>137</v>
      </c>
      <c r="G2" s="30" t="s">
        <v>138</v>
      </c>
      <c r="H2" s="30" t="s">
        <v>175</v>
      </c>
    </row>
    <row r="3" spans="1:8" ht="30" customHeight="1">
      <c r="A3" s="30">
        <v>1</v>
      </c>
      <c r="B3" s="30" t="s">
        <v>170</v>
      </c>
      <c r="C3" s="30">
        <v>107</v>
      </c>
      <c r="D3" s="30">
        <v>116</v>
      </c>
      <c r="E3" s="30">
        <f>D3-C3</f>
        <v>9</v>
      </c>
      <c r="F3" s="30">
        <v>3.1</v>
      </c>
      <c r="G3" s="30">
        <f>E3*F3</f>
        <v>27.900000000000002</v>
      </c>
      <c r="H3" s="30"/>
    </row>
    <row r="4" spans="1:8" ht="30" customHeight="1">
      <c r="A4" s="30">
        <v>2</v>
      </c>
      <c r="B4" s="30" t="s">
        <v>139</v>
      </c>
      <c r="C4" s="30">
        <v>103</v>
      </c>
      <c r="D4" s="30">
        <v>112</v>
      </c>
      <c r="E4" s="30">
        <f aca="true" t="shared" si="0" ref="E4:E20">D4-C4</f>
        <v>9</v>
      </c>
      <c r="F4" s="30">
        <v>3.1</v>
      </c>
      <c r="G4" s="30">
        <f aca="true" t="shared" si="1" ref="G4:G20">E4*F4</f>
        <v>27.900000000000002</v>
      </c>
      <c r="H4" s="30"/>
    </row>
    <row r="5" spans="1:8" ht="30" customHeight="1">
      <c r="A5" s="30">
        <v>3</v>
      </c>
      <c r="B5" s="30" t="s">
        <v>169</v>
      </c>
      <c r="C5" s="30">
        <v>80</v>
      </c>
      <c r="D5" s="30">
        <v>85</v>
      </c>
      <c r="E5" s="30">
        <f t="shared" si="0"/>
        <v>5</v>
      </c>
      <c r="F5" s="30">
        <v>3.1</v>
      </c>
      <c r="G5" s="30">
        <f t="shared" si="1"/>
        <v>15.5</v>
      </c>
      <c r="H5" s="30"/>
    </row>
    <row r="6" spans="1:8" ht="30" customHeight="1">
      <c r="A6" s="30">
        <v>4</v>
      </c>
      <c r="B6" s="30" t="s">
        <v>140</v>
      </c>
      <c r="C6" s="30">
        <v>145</v>
      </c>
      <c r="D6" s="30">
        <v>167</v>
      </c>
      <c r="E6" s="30">
        <f t="shared" si="0"/>
        <v>22</v>
      </c>
      <c r="F6" s="30">
        <v>3.1</v>
      </c>
      <c r="G6" s="30">
        <f t="shared" si="1"/>
        <v>68.2</v>
      </c>
      <c r="H6" s="30"/>
    </row>
    <row r="7" spans="1:8" ht="30" customHeight="1">
      <c r="A7" s="30">
        <v>5</v>
      </c>
      <c r="B7" s="30" t="s">
        <v>154</v>
      </c>
      <c r="C7" s="30">
        <v>380</v>
      </c>
      <c r="D7" s="30">
        <v>405</v>
      </c>
      <c r="E7" s="30">
        <f t="shared" si="0"/>
        <v>25</v>
      </c>
      <c r="F7" s="30">
        <v>3.1</v>
      </c>
      <c r="G7" s="30">
        <f t="shared" si="1"/>
        <v>77.5</v>
      </c>
      <c r="H7" s="30"/>
    </row>
    <row r="8" spans="1:8" ht="30" customHeight="1">
      <c r="A8" s="30">
        <v>6</v>
      </c>
      <c r="B8" s="30" t="s">
        <v>141</v>
      </c>
      <c r="C8" s="30">
        <v>525</v>
      </c>
      <c r="D8" s="30">
        <v>585</v>
      </c>
      <c r="E8" s="30">
        <f t="shared" si="0"/>
        <v>60</v>
      </c>
      <c r="F8" s="30">
        <v>3.1</v>
      </c>
      <c r="G8" s="30">
        <f t="shared" si="1"/>
        <v>186</v>
      </c>
      <c r="H8" s="30"/>
    </row>
    <row r="9" spans="1:8" ht="30" customHeight="1">
      <c r="A9" s="30">
        <v>7</v>
      </c>
      <c r="B9" s="30" t="s">
        <v>152</v>
      </c>
      <c r="C9" s="30">
        <v>405</v>
      </c>
      <c r="D9" s="30">
        <v>445</v>
      </c>
      <c r="E9" s="30">
        <f t="shared" si="0"/>
        <v>40</v>
      </c>
      <c r="F9" s="30">
        <v>3.1</v>
      </c>
      <c r="G9" s="30">
        <f t="shared" si="1"/>
        <v>124</v>
      </c>
      <c r="H9" s="30"/>
    </row>
    <row r="10" spans="1:8" ht="30" customHeight="1">
      <c r="A10" s="30">
        <v>8</v>
      </c>
      <c r="B10" s="30" t="s">
        <v>142</v>
      </c>
      <c r="C10" s="30">
        <v>500</v>
      </c>
      <c r="D10" s="30">
        <v>545</v>
      </c>
      <c r="E10" s="30">
        <f t="shared" si="0"/>
        <v>45</v>
      </c>
      <c r="F10" s="30">
        <v>3.1</v>
      </c>
      <c r="G10" s="30">
        <f t="shared" si="1"/>
        <v>139.5</v>
      </c>
      <c r="H10" s="30"/>
    </row>
    <row r="11" spans="1:8" ht="30" customHeight="1">
      <c r="A11" s="30">
        <v>9</v>
      </c>
      <c r="B11" s="30" t="s">
        <v>153</v>
      </c>
      <c r="C11" s="30">
        <v>75</v>
      </c>
      <c r="D11" s="30">
        <v>75</v>
      </c>
      <c r="E11" s="30">
        <f t="shared" si="0"/>
        <v>0</v>
      </c>
      <c r="F11" s="30">
        <v>3.1</v>
      </c>
      <c r="G11" s="30">
        <f t="shared" si="1"/>
        <v>0</v>
      </c>
      <c r="H11" s="30"/>
    </row>
    <row r="12" spans="1:8" ht="30" customHeight="1">
      <c r="A12" s="30">
        <v>10</v>
      </c>
      <c r="B12" s="30" t="s">
        <v>143</v>
      </c>
      <c r="C12" s="30">
        <v>465</v>
      </c>
      <c r="D12" s="30">
        <v>495</v>
      </c>
      <c r="E12" s="30">
        <f t="shared" si="0"/>
        <v>30</v>
      </c>
      <c r="F12" s="30">
        <v>3.1</v>
      </c>
      <c r="G12" s="30">
        <f t="shared" si="1"/>
        <v>93</v>
      </c>
      <c r="H12" s="30"/>
    </row>
    <row r="13" spans="1:8" ht="30" customHeight="1">
      <c r="A13" s="30">
        <v>11</v>
      </c>
      <c r="B13" s="30" t="s">
        <v>144</v>
      </c>
      <c r="C13" s="30">
        <v>64</v>
      </c>
      <c r="D13" s="30">
        <v>74</v>
      </c>
      <c r="E13" s="30">
        <f t="shared" si="0"/>
        <v>10</v>
      </c>
      <c r="F13" s="30">
        <v>3.1</v>
      </c>
      <c r="G13" s="30">
        <f t="shared" si="1"/>
        <v>31</v>
      </c>
      <c r="H13" s="30"/>
    </row>
    <row r="14" spans="1:8" ht="30" customHeight="1">
      <c r="A14" s="30">
        <v>12</v>
      </c>
      <c r="B14" s="30" t="s">
        <v>145</v>
      </c>
      <c r="C14" s="30">
        <v>1186</v>
      </c>
      <c r="D14" s="30">
        <v>1234</v>
      </c>
      <c r="E14" s="30">
        <f t="shared" si="0"/>
        <v>48</v>
      </c>
      <c r="F14" s="30">
        <v>3.1</v>
      </c>
      <c r="G14" s="30">
        <f t="shared" si="1"/>
        <v>148.8</v>
      </c>
      <c r="H14" s="30"/>
    </row>
    <row r="15" spans="1:8" ht="30" customHeight="1">
      <c r="A15" s="30">
        <v>13</v>
      </c>
      <c r="B15" s="30" t="s">
        <v>161</v>
      </c>
      <c r="C15" s="30">
        <v>138</v>
      </c>
      <c r="D15" s="30">
        <v>163</v>
      </c>
      <c r="E15" s="30">
        <f t="shared" si="0"/>
        <v>25</v>
      </c>
      <c r="F15" s="30">
        <v>3.1</v>
      </c>
      <c r="G15" s="30">
        <f t="shared" si="1"/>
        <v>77.5</v>
      </c>
      <c r="H15" s="30"/>
    </row>
    <row r="16" spans="1:8" ht="30" customHeight="1">
      <c r="A16" s="30">
        <v>14</v>
      </c>
      <c r="B16" s="30" t="s">
        <v>146</v>
      </c>
      <c r="C16" s="30">
        <v>718</v>
      </c>
      <c r="D16" s="30">
        <v>758</v>
      </c>
      <c r="E16" s="30">
        <f t="shared" si="0"/>
        <v>40</v>
      </c>
      <c r="F16" s="30">
        <v>3.1</v>
      </c>
      <c r="G16" s="30">
        <f t="shared" si="1"/>
        <v>124</v>
      </c>
      <c r="H16" s="30"/>
    </row>
    <row r="17" spans="1:8" ht="30" customHeight="1">
      <c r="A17" s="30">
        <v>15</v>
      </c>
      <c r="B17" s="30" t="s">
        <v>147</v>
      </c>
      <c r="C17" s="30">
        <v>235</v>
      </c>
      <c r="D17" s="30">
        <v>245</v>
      </c>
      <c r="E17" s="30">
        <f t="shared" si="0"/>
        <v>10</v>
      </c>
      <c r="F17" s="30">
        <v>3.1</v>
      </c>
      <c r="G17" s="30">
        <f t="shared" si="1"/>
        <v>31</v>
      </c>
      <c r="H17" s="30"/>
    </row>
    <row r="18" spans="1:8" ht="30" customHeight="1">
      <c r="A18" s="30">
        <v>16</v>
      </c>
      <c r="B18" s="30" t="s">
        <v>148</v>
      </c>
      <c r="C18" s="30">
        <v>457</v>
      </c>
      <c r="D18" s="30">
        <v>487</v>
      </c>
      <c r="E18" s="30">
        <f t="shared" si="0"/>
        <v>30</v>
      </c>
      <c r="F18" s="30">
        <v>3.1</v>
      </c>
      <c r="G18" s="30">
        <f t="shared" si="1"/>
        <v>93</v>
      </c>
      <c r="H18" s="30"/>
    </row>
    <row r="19" spans="1:8" ht="30" customHeight="1">
      <c r="A19" s="5">
        <v>17</v>
      </c>
      <c r="B19" s="5" t="s">
        <v>149</v>
      </c>
      <c r="C19" s="31"/>
      <c r="D19" s="31"/>
      <c r="E19" s="30">
        <f t="shared" si="0"/>
        <v>0</v>
      </c>
      <c r="F19" s="30">
        <v>3.1</v>
      </c>
      <c r="G19" s="30">
        <f t="shared" si="1"/>
        <v>0</v>
      </c>
      <c r="H19" s="31"/>
    </row>
    <row r="20" spans="1:8" ht="30" customHeight="1">
      <c r="A20" s="5">
        <v>18</v>
      </c>
      <c r="B20" s="5" t="s">
        <v>150</v>
      </c>
      <c r="C20" s="30">
        <v>441</v>
      </c>
      <c r="D20" s="30">
        <v>471</v>
      </c>
      <c r="E20" s="30">
        <f t="shared" si="0"/>
        <v>30</v>
      </c>
      <c r="F20" s="30">
        <v>3.1</v>
      </c>
      <c r="G20" s="30">
        <f t="shared" si="1"/>
        <v>93</v>
      </c>
      <c r="H20" s="31"/>
    </row>
    <row r="21" spans="1:8" ht="30" customHeight="1">
      <c r="A21" s="5">
        <v>19</v>
      </c>
      <c r="B21" s="5" t="s">
        <v>151</v>
      </c>
      <c r="C21" s="31"/>
      <c r="D21" s="31"/>
      <c r="E21" s="30">
        <f>SUM(E3:E20)</f>
        <v>438</v>
      </c>
      <c r="F21" s="31"/>
      <c r="G21" s="30">
        <f>SUM(G3:G20)</f>
        <v>1357.8</v>
      </c>
      <c r="H21" s="31"/>
    </row>
    <row r="22" spans="3:8" ht="14.25">
      <c r="C22" s="33"/>
      <c r="D22" s="33"/>
      <c r="E22" s="33"/>
      <c r="F22" s="33"/>
      <c r="G22" s="33"/>
      <c r="H22" s="33"/>
    </row>
    <row r="23" spans="2:7" ht="14.25">
      <c r="B23" s="36" t="s">
        <v>167</v>
      </c>
      <c r="G23" t="s">
        <v>165</v>
      </c>
    </row>
    <row r="24" ht="14.25">
      <c r="B24" s="36"/>
    </row>
  </sheetData>
  <sheetProtection/>
  <mergeCells count="1">
    <mergeCell ref="A1:H1"/>
  </mergeCells>
  <printOptions horizontalCentered="1"/>
  <pageMargins left="0.7480314960629921" right="0.7480314960629921" top="1.41" bottom="0.984251968503937" header="0.5118110236220472" footer="0.5118110236220472"/>
  <pageSetup orientation="portrait" paperSize="9" r:id="rId1"/>
  <headerFooter alignWithMargins="0">
    <oddHeader>&amp;C&amp;"宋体,加粗"&amp;20经营服务中心租点
月水费明细表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3">
      <selection activeCell="E23" sqref="E23"/>
    </sheetView>
  </sheetViews>
  <sheetFormatPr defaultColWidth="9.00390625" defaultRowHeight="14.25"/>
  <cols>
    <col min="1" max="1" width="5.875" style="0" customWidth="1"/>
    <col min="3" max="3" width="6.25390625" style="0" customWidth="1"/>
    <col min="4" max="5" width="11.375" style="0" customWidth="1"/>
    <col min="6" max="6" width="10.625" style="0" customWidth="1"/>
    <col min="7" max="7" width="9.50390625" style="0" customWidth="1"/>
    <col min="8" max="8" width="10.625" style="0" customWidth="1"/>
    <col min="9" max="9" width="13.875" style="0" customWidth="1"/>
  </cols>
  <sheetData>
    <row r="1" spans="1:9" ht="27.75">
      <c r="A1" s="49"/>
      <c r="B1" s="49"/>
      <c r="C1" s="49"/>
      <c r="D1" s="49"/>
      <c r="E1" s="49"/>
      <c r="F1" s="49"/>
      <c r="G1" s="49"/>
      <c r="H1" s="49"/>
      <c r="I1" s="49"/>
    </row>
    <row r="2" spans="1:9" ht="20.25">
      <c r="A2" s="50" t="s">
        <v>178</v>
      </c>
      <c r="B2" s="50"/>
      <c r="C2" s="50"/>
      <c r="D2" s="50"/>
      <c r="E2" s="50"/>
      <c r="F2" s="50"/>
      <c r="G2" s="50"/>
      <c r="H2" s="50"/>
      <c r="I2" s="50"/>
    </row>
    <row r="3" spans="1:9" ht="14.25">
      <c r="A3" s="39" t="s">
        <v>0</v>
      </c>
      <c r="B3" s="39" t="s">
        <v>1</v>
      </c>
      <c r="C3" s="53"/>
      <c r="D3" s="39" t="s">
        <v>4</v>
      </c>
      <c r="E3" s="39"/>
      <c r="F3" s="53" t="s">
        <v>42</v>
      </c>
      <c r="G3" s="47" t="s">
        <v>43</v>
      </c>
      <c r="H3" s="47" t="s">
        <v>44</v>
      </c>
      <c r="I3" s="39" t="s">
        <v>174</v>
      </c>
    </row>
    <row r="4" spans="1:9" ht="18" customHeight="1">
      <c r="A4" s="39"/>
      <c r="B4" s="39"/>
      <c r="C4" s="54"/>
      <c r="D4" s="2" t="s">
        <v>5</v>
      </c>
      <c r="E4" s="2" t="s">
        <v>6</v>
      </c>
      <c r="F4" s="54"/>
      <c r="G4" s="48"/>
      <c r="H4" s="48"/>
      <c r="I4" s="39"/>
    </row>
    <row r="5" spans="1:9" ht="30.75" customHeight="1">
      <c r="A5" s="2">
        <v>1</v>
      </c>
      <c r="B5" s="2" t="s">
        <v>10</v>
      </c>
      <c r="C5" s="2"/>
      <c r="D5" s="2">
        <v>1816</v>
      </c>
      <c r="E5" s="2">
        <v>1868</v>
      </c>
      <c r="F5" s="2">
        <f>E5-D5</f>
        <v>52</v>
      </c>
      <c r="G5" s="2">
        <v>3.1</v>
      </c>
      <c r="H5" s="2">
        <f>F5*G5</f>
        <v>161.20000000000002</v>
      </c>
      <c r="I5" s="2"/>
    </row>
    <row r="6" spans="1:9" ht="30.75" customHeight="1">
      <c r="A6" s="2">
        <v>2</v>
      </c>
      <c r="B6" s="2" t="s">
        <v>168</v>
      </c>
      <c r="C6" s="2"/>
      <c r="D6" s="2">
        <v>2839</v>
      </c>
      <c r="E6" s="2">
        <v>2839</v>
      </c>
      <c r="F6" s="2">
        <f aca="true" t="shared" si="0" ref="F6:F20">E6-D6</f>
        <v>0</v>
      </c>
      <c r="G6" s="2">
        <v>3.1</v>
      </c>
      <c r="H6" s="2">
        <f aca="true" t="shared" si="1" ref="H6:H21">F6*G6</f>
        <v>0</v>
      </c>
      <c r="I6" s="2"/>
    </row>
    <row r="7" spans="1:9" ht="30.75" customHeight="1">
      <c r="A7" s="44">
        <v>3</v>
      </c>
      <c r="B7" s="44" t="s">
        <v>11</v>
      </c>
      <c r="C7" s="3" t="s">
        <v>75</v>
      </c>
      <c r="D7" s="3">
        <v>6334</v>
      </c>
      <c r="E7" s="3">
        <v>6742</v>
      </c>
      <c r="F7" s="2">
        <f t="shared" si="0"/>
        <v>408</v>
      </c>
      <c r="G7" s="2">
        <v>3.1</v>
      </c>
      <c r="H7" s="2">
        <f t="shared" si="1"/>
        <v>1264.8</v>
      </c>
      <c r="I7" s="2"/>
    </row>
    <row r="8" spans="1:9" ht="30.75" customHeight="1">
      <c r="A8" s="45"/>
      <c r="B8" s="45"/>
      <c r="C8" s="3" t="s">
        <v>76</v>
      </c>
      <c r="D8" s="3">
        <v>1447</v>
      </c>
      <c r="E8" s="3">
        <v>1590</v>
      </c>
      <c r="F8" s="2">
        <f t="shared" si="0"/>
        <v>143</v>
      </c>
      <c r="G8" s="2">
        <v>3.1</v>
      </c>
      <c r="H8" s="2">
        <f t="shared" si="1"/>
        <v>443.3</v>
      </c>
      <c r="I8" s="2"/>
    </row>
    <row r="9" spans="1:9" ht="30.75" customHeight="1">
      <c r="A9" s="46"/>
      <c r="B9" s="3" t="s">
        <v>45</v>
      </c>
      <c r="C9" s="25"/>
      <c r="D9" s="3"/>
      <c r="E9" s="3"/>
      <c r="F9" s="2">
        <f>(F7+F8)-50</f>
        <v>501</v>
      </c>
      <c r="G9" s="2">
        <v>3.1</v>
      </c>
      <c r="H9" s="2">
        <f t="shared" si="1"/>
        <v>1553.1000000000001</v>
      </c>
      <c r="I9" s="2"/>
    </row>
    <row r="10" spans="1:9" ht="30.75" customHeight="1">
      <c r="A10" s="3">
        <v>4</v>
      </c>
      <c r="B10" s="3" t="s">
        <v>23</v>
      </c>
      <c r="C10" s="28"/>
      <c r="D10" s="3">
        <v>147</v>
      </c>
      <c r="E10" s="3">
        <v>147</v>
      </c>
      <c r="F10" s="2">
        <f>E10-D10</f>
        <v>0</v>
      </c>
      <c r="G10" s="2">
        <v>3.1</v>
      </c>
      <c r="H10" s="2">
        <f t="shared" si="1"/>
        <v>0</v>
      </c>
      <c r="I10" s="2"/>
    </row>
    <row r="11" spans="1:9" ht="30.75" customHeight="1">
      <c r="A11" s="3">
        <v>5</v>
      </c>
      <c r="B11" s="3" t="s">
        <v>155</v>
      </c>
      <c r="C11" s="18"/>
      <c r="D11" s="3">
        <v>1793</v>
      </c>
      <c r="E11" s="3">
        <v>1919</v>
      </c>
      <c r="F11" s="2">
        <f t="shared" si="0"/>
        <v>126</v>
      </c>
      <c r="G11" s="2">
        <v>3.1</v>
      </c>
      <c r="H11" s="2">
        <f t="shared" si="1"/>
        <v>390.6</v>
      </c>
      <c r="I11" s="2"/>
    </row>
    <row r="12" spans="1:9" ht="30.75" customHeight="1">
      <c r="A12" s="44">
        <v>6</v>
      </c>
      <c r="B12" s="44" t="s">
        <v>26</v>
      </c>
      <c r="C12" s="3" t="s">
        <v>75</v>
      </c>
      <c r="D12" s="3">
        <v>6834</v>
      </c>
      <c r="E12" s="3">
        <v>7182</v>
      </c>
      <c r="F12" s="2">
        <f t="shared" si="0"/>
        <v>348</v>
      </c>
      <c r="G12" s="2">
        <v>3.1</v>
      </c>
      <c r="H12" s="2">
        <f t="shared" si="1"/>
        <v>1078.8</v>
      </c>
      <c r="I12" s="2"/>
    </row>
    <row r="13" spans="1:9" ht="30.75" customHeight="1">
      <c r="A13" s="45"/>
      <c r="B13" s="45"/>
      <c r="C13" s="3" t="s">
        <v>76</v>
      </c>
      <c r="D13" s="3">
        <v>848</v>
      </c>
      <c r="E13" s="3">
        <v>959</v>
      </c>
      <c r="F13" s="2">
        <f t="shared" si="0"/>
        <v>111</v>
      </c>
      <c r="G13" s="2">
        <v>3.1</v>
      </c>
      <c r="H13" s="2">
        <f t="shared" si="1"/>
        <v>344.1</v>
      </c>
      <c r="I13" s="2"/>
    </row>
    <row r="14" spans="1:9" ht="30.75" customHeight="1">
      <c r="A14" s="45"/>
      <c r="B14" s="45"/>
      <c r="C14" s="3" t="s">
        <v>77</v>
      </c>
      <c r="D14" s="3">
        <v>1443</v>
      </c>
      <c r="E14" s="3">
        <v>1458</v>
      </c>
      <c r="F14" s="2">
        <f t="shared" si="0"/>
        <v>15</v>
      </c>
      <c r="G14" s="2">
        <v>3.1</v>
      </c>
      <c r="H14" s="2">
        <f t="shared" si="1"/>
        <v>46.5</v>
      </c>
      <c r="I14" s="2"/>
    </row>
    <row r="15" spans="1:9" ht="30.75" customHeight="1">
      <c r="A15" s="45"/>
      <c r="B15" s="46"/>
      <c r="C15" s="3" t="s">
        <v>78</v>
      </c>
      <c r="D15" s="3">
        <v>1508</v>
      </c>
      <c r="E15" s="3">
        <v>1534</v>
      </c>
      <c r="F15" s="2">
        <f t="shared" si="0"/>
        <v>26</v>
      </c>
      <c r="G15" s="2">
        <v>3.1</v>
      </c>
      <c r="H15" s="2">
        <f t="shared" si="1"/>
        <v>80.60000000000001</v>
      </c>
      <c r="I15" s="2"/>
    </row>
    <row r="16" spans="1:9" ht="30.75" customHeight="1">
      <c r="A16" s="45"/>
      <c r="B16" s="16" t="s">
        <v>45</v>
      </c>
      <c r="C16" s="16"/>
      <c r="D16" s="3"/>
      <c r="E16" s="3"/>
      <c r="F16" s="2">
        <f>F12+F13+F14+F15</f>
        <v>500</v>
      </c>
      <c r="G16" s="2">
        <v>3.1</v>
      </c>
      <c r="H16" s="2">
        <f t="shared" si="1"/>
        <v>1550</v>
      </c>
      <c r="I16" s="2"/>
    </row>
    <row r="17" spans="1:9" ht="30.75" customHeight="1">
      <c r="A17" s="44">
        <v>7</v>
      </c>
      <c r="B17" s="44" t="s">
        <v>31</v>
      </c>
      <c r="C17" s="3" t="s">
        <v>75</v>
      </c>
      <c r="D17" s="3">
        <v>3027</v>
      </c>
      <c r="E17" s="3">
        <v>3122</v>
      </c>
      <c r="F17" s="2">
        <f t="shared" si="0"/>
        <v>95</v>
      </c>
      <c r="G17" s="2">
        <v>3.1</v>
      </c>
      <c r="H17" s="2">
        <f t="shared" si="1"/>
        <v>294.5</v>
      </c>
      <c r="I17" s="2"/>
    </row>
    <row r="18" spans="1:9" ht="30.75" customHeight="1">
      <c r="A18" s="45"/>
      <c r="B18" s="45"/>
      <c r="C18" s="3" t="s">
        <v>76</v>
      </c>
      <c r="D18" s="3">
        <v>931</v>
      </c>
      <c r="E18" s="3">
        <v>1246</v>
      </c>
      <c r="F18" s="2">
        <f t="shared" si="0"/>
        <v>315</v>
      </c>
      <c r="G18" s="2">
        <v>3.1</v>
      </c>
      <c r="H18" s="2">
        <f t="shared" si="1"/>
        <v>976.5</v>
      </c>
      <c r="I18" s="2"/>
    </row>
    <row r="19" spans="1:9" ht="30.75" customHeight="1">
      <c r="A19" s="45"/>
      <c r="B19" s="45"/>
      <c r="C19" s="3" t="s">
        <v>79</v>
      </c>
      <c r="D19" s="3">
        <v>136</v>
      </c>
      <c r="E19" s="3">
        <v>142</v>
      </c>
      <c r="F19" s="2">
        <f t="shared" si="0"/>
        <v>6</v>
      </c>
      <c r="G19" s="2">
        <v>3.1</v>
      </c>
      <c r="H19" s="2">
        <f t="shared" si="1"/>
        <v>18.6</v>
      </c>
      <c r="I19" s="2"/>
    </row>
    <row r="20" spans="1:9" ht="30.75" customHeight="1">
      <c r="A20" s="45"/>
      <c r="B20" s="46"/>
      <c r="C20" s="3" t="s">
        <v>80</v>
      </c>
      <c r="D20" s="3">
        <v>546</v>
      </c>
      <c r="E20" s="3">
        <v>563</v>
      </c>
      <c r="F20" s="2">
        <f t="shared" si="0"/>
        <v>17</v>
      </c>
      <c r="G20" s="2">
        <v>3.1</v>
      </c>
      <c r="H20" s="2">
        <f t="shared" si="1"/>
        <v>52.7</v>
      </c>
      <c r="I20" s="2"/>
    </row>
    <row r="21" spans="1:9" ht="30.75" customHeight="1">
      <c r="A21" s="46"/>
      <c r="B21" s="18" t="s">
        <v>45</v>
      </c>
      <c r="C21" s="18"/>
      <c r="D21" s="3"/>
      <c r="E21" s="3"/>
      <c r="F21" s="2">
        <f>F17+F18+F19+F20</f>
        <v>433</v>
      </c>
      <c r="G21" s="2">
        <v>3.1</v>
      </c>
      <c r="H21" s="2">
        <f t="shared" si="1"/>
        <v>1342.3</v>
      </c>
      <c r="I21" s="2"/>
    </row>
    <row r="22" spans="1:9" ht="30.75" customHeight="1">
      <c r="A22" s="18">
        <v>8</v>
      </c>
      <c r="B22" s="18" t="s">
        <v>89</v>
      </c>
      <c r="C22" s="18"/>
      <c r="D22" s="3">
        <v>157</v>
      </c>
      <c r="E22" s="3">
        <v>184</v>
      </c>
      <c r="F22" s="2">
        <f>E22-D22</f>
        <v>27</v>
      </c>
      <c r="G22" s="2">
        <v>3.1</v>
      </c>
      <c r="H22" s="2">
        <f>F22*G22</f>
        <v>83.7</v>
      </c>
      <c r="I22" s="2"/>
    </row>
    <row r="23" spans="1:9" ht="30.75" customHeight="1">
      <c r="A23" s="7" t="s">
        <v>9</v>
      </c>
      <c r="B23" s="7" t="s">
        <v>8</v>
      </c>
      <c r="C23" s="7"/>
      <c r="D23" s="2"/>
      <c r="E23" s="2"/>
      <c r="F23" s="2">
        <f>F5+F6+F9+F10+F11+F16+F21+F22</f>
        <v>1639</v>
      </c>
      <c r="G23" s="2"/>
      <c r="H23" s="2">
        <f>H5+H6+H9+H10+H11+H16+H21+H22</f>
        <v>5080.9</v>
      </c>
      <c r="I23" s="2"/>
    </row>
    <row r="24" spans="1:9" ht="14.25">
      <c r="A24" s="8" t="s">
        <v>95</v>
      </c>
      <c r="B24" s="8"/>
      <c r="C24" s="8"/>
      <c r="D24" s="8"/>
      <c r="E24" s="8"/>
      <c r="F24" s="8"/>
      <c r="G24" s="8"/>
      <c r="H24" s="8"/>
      <c r="I24" s="8"/>
    </row>
    <row r="26" spans="1:7" ht="14.25">
      <c r="A26" t="s">
        <v>164</v>
      </c>
      <c r="G26" t="s">
        <v>165</v>
      </c>
    </row>
  </sheetData>
  <sheetProtection/>
  <mergeCells count="16">
    <mergeCell ref="B17:B20"/>
    <mergeCell ref="A17:A21"/>
    <mergeCell ref="C3:C4"/>
    <mergeCell ref="A1:I1"/>
    <mergeCell ref="A2:I2"/>
    <mergeCell ref="A3:A4"/>
    <mergeCell ref="B3:B4"/>
    <mergeCell ref="D3:E3"/>
    <mergeCell ref="I3:I4"/>
    <mergeCell ref="H3:H4"/>
    <mergeCell ref="G3:G4"/>
    <mergeCell ref="B12:B15"/>
    <mergeCell ref="A12:A16"/>
    <mergeCell ref="B7:B8"/>
    <mergeCell ref="F3:F4"/>
    <mergeCell ref="A7:A9"/>
  </mergeCells>
  <printOptions horizontalCentered="1"/>
  <pageMargins left="0.4724409448818898" right="0.7480314960629921" top="1.2598425196850394" bottom="0.984251968503937" header="0.5118110236220472" footer="0.5118110236220472"/>
  <pageSetup horizontalDpi="300" verticalDpi="300" orientation="portrait" paperSize="9" scale="87" r:id="rId1"/>
  <headerFooter alignWithMargins="0">
    <oddHeader>&amp;C&amp;"宋体,加粗"&amp;20经营服务中心租点
月水费明细表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4">
      <selection activeCell="D19" sqref="D19"/>
    </sheetView>
  </sheetViews>
  <sheetFormatPr defaultColWidth="9.00390625" defaultRowHeight="14.25"/>
  <cols>
    <col min="1" max="1" width="4.50390625" style="0" customWidth="1"/>
    <col min="7" max="7" width="11.25390625" style="0" customWidth="1"/>
    <col min="8" max="8" width="15.375" style="0" customWidth="1"/>
  </cols>
  <sheetData>
    <row r="1" spans="1:8" ht="27">
      <c r="A1" s="58"/>
      <c r="B1" s="58"/>
      <c r="C1" s="58"/>
      <c r="D1" s="58"/>
      <c r="E1" s="58"/>
      <c r="F1" s="58"/>
      <c r="G1" s="58"/>
      <c r="H1" s="58"/>
    </row>
    <row r="2" spans="1:8" ht="20.25">
      <c r="A2" s="50" t="s">
        <v>179</v>
      </c>
      <c r="B2" s="50"/>
      <c r="C2" s="50"/>
      <c r="D2" s="50"/>
      <c r="E2" s="50"/>
      <c r="F2" s="50"/>
      <c r="G2" s="50"/>
      <c r="H2" s="50"/>
    </row>
    <row r="3" spans="1:8" ht="14.25">
      <c r="A3" s="53" t="s">
        <v>0</v>
      </c>
      <c r="B3" s="53" t="s">
        <v>1</v>
      </c>
      <c r="C3" s="59" t="s">
        <v>2</v>
      </c>
      <c r="D3" s="60"/>
      <c r="E3" s="53" t="s">
        <v>3</v>
      </c>
      <c r="F3" s="47" t="s">
        <v>43</v>
      </c>
      <c r="G3" s="47" t="s">
        <v>44</v>
      </c>
      <c r="H3" s="53" t="s">
        <v>175</v>
      </c>
    </row>
    <row r="4" spans="1:8" ht="14.25">
      <c r="A4" s="54"/>
      <c r="B4" s="54"/>
      <c r="C4" s="2" t="s">
        <v>34</v>
      </c>
      <c r="D4" s="2" t="s">
        <v>35</v>
      </c>
      <c r="E4" s="54"/>
      <c r="F4" s="48"/>
      <c r="G4" s="48"/>
      <c r="H4" s="54"/>
    </row>
    <row r="5" spans="1:8" ht="27.75" customHeight="1">
      <c r="A5" s="2">
        <v>1</v>
      </c>
      <c r="B5" s="3" t="s">
        <v>60</v>
      </c>
      <c r="C5" s="2">
        <v>63284</v>
      </c>
      <c r="D5" s="2">
        <v>64450</v>
      </c>
      <c r="E5" s="2">
        <f aca="true" t="shared" si="0" ref="E5:E12">D5-C5</f>
        <v>1166</v>
      </c>
      <c r="F5" s="2">
        <v>0.54</v>
      </c>
      <c r="G5" s="2">
        <f>E5*F5</f>
        <v>629.64</v>
      </c>
      <c r="H5" s="2"/>
    </row>
    <row r="6" spans="1:8" ht="27.75" customHeight="1">
      <c r="A6" s="2">
        <v>2</v>
      </c>
      <c r="B6" s="3" t="s">
        <v>61</v>
      </c>
      <c r="C6" s="2">
        <v>67522</v>
      </c>
      <c r="D6" s="2">
        <v>69358</v>
      </c>
      <c r="E6" s="2">
        <f t="shared" si="0"/>
        <v>1836</v>
      </c>
      <c r="F6" s="2">
        <v>0.54</v>
      </c>
      <c r="G6" s="2">
        <f aca="true" t="shared" si="1" ref="G6:G18">E6*F6</f>
        <v>991.44</v>
      </c>
      <c r="H6" s="2"/>
    </row>
    <row r="7" spans="1:8" ht="27.75" customHeight="1">
      <c r="A7" s="2">
        <v>3</v>
      </c>
      <c r="B7" s="3" t="s">
        <v>62</v>
      </c>
      <c r="C7" s="2">
        <v>66624</v>
      </c>
      <c r="D7" s="2">
        <v>67777</v>
      </c>
      <c r="E7" s="2">
        <f t="shared" si="0"/>
        <v>1153</v>
      </c>
      <c r="F7" s="2">
        <v>0.54</v>
      </c>
      <c r="G7" s="2">
        <f t="shared" si="1"/>
        <v>622.62</v>
      </c>
      <c r="H7" s="2"/>
    </row>
    <row r="8" spans="1:8" ht="27.75" customHeight="1">
      <c r="A8" s="44">
        <v>4</v>
      </c>
      <c r="B8" s="44" t="s">
        <v>63</v>
      </c>
      <c r="C8" s="16">
        <v>42827</v>
      </c>
      <c r="D8" s="16">
        <v>43478</v>
      </c>
      <c r="E8" s="16">
        <f t="shared" si="0"/>
        <v>651</v>
      </c>
      <c r="F8" s="2">
        <v>0.54</v>
      </c>
      <c r="G8" s="2">
        <f t="shared" si="1"/>
        <v>351.54</v>
      </c>
      <c r="H8" s="2"/>
    </row>
    <row r="9" spans="1:8" ht="27.75" customHeight="1">
      <c r="A9" s="46"/>
      <c r="B9" s="46"/>
      <c r="C9" s="16">
        <v>87953</v>
      </c>
      <c r="D9" s="16">
        <v>89036</v>
      </c>
      <c r="E9" s="16">
        <f t="shared" si="0"/>
        <v>1083</v>
      </c>
      <c r="F9" s="2">
        <v>0.54</v>
      </c>
      <c r="G9" s="2">
        <f t="shared" si="1"/>
        <v>584.82</v>
      </c>
      <c r="H9" s="2"/>
    </row>
    <row r="10" spans="1:8" ht="27.75" customHeight="1">
      <c r="A10" s="17"/>
      <c r="B10" s="17" t="s">
        <v>156</v>
      </c>
      <c r="C10" s="16"/>
      <c r="D10" s="16"/>
      <c r="E10" s="16">
        <f>E8+E9</f>
        <v>1734</v>
      </c>
      <c r="F10" s="2">
        <v>0.54</v>
      </c>
      <c r="G10" s="2">
        <f>G8+G9</f>
        <v>936.3600000000001</v>
      </c>
      <c r="H10" s="2"/>
    </row>
    <row r="11" spans="1:8" ht="27.75" customHeight="1">
      <c r="A11" s="55">
        <v>5</v>
      </c>
      <c r="B11" s="55" t="s">
        <v>36</v>
      </c>
      <c r="C11" s="4">
        <v>40249</v>
      </c>
      <c r="D11" s="4">
        <v>41203</v>
      </c>
      <c r="E11" s="4">
        <f t="shared" si="0"/>
        <v>954</v>
      </c>
      <c r="F11" s="2">
        <v>0.54</v>
      </c>
      <c r="G11" s="2">
        <f t="shared" si="1"/>
        <v>515.1600000000001</v>
      </c>
      <c r="H11" s="2"/>
    </row>
    <row r="12" spans="1:8" ht="27.75" customHeight="1">
      <c r="A12" s="57"/>
      <c r="B12" s="56"/>
      <c r="C12" s="4">
        <v>18870</v>
      </c>
      <c r="D12" s="4">
        <v>19070</v>
      </c>
      <c r="E12" s="4">
        <f t="shared" si="0"/>
        <v>200</v>
      </c>
      <c r="F12" s="2">
        <v>0.54</v>
      </c>
      <c r="G12" s="2">
        <f t="shared" si="1"/>
        <v>108</v>
      </c>
      <c r="H12" s="2"/>
    </row>
    <row r="13" spans="1:8" ht="27.75" customHeight="1">
      <c r="A13" s="46"/>
      <c r="B13" s="20" t="s">
        <v>48</v>
      </c>
      <c r="C13" s="4"/>
      <c r="D13" s="4"/>
      <c r="E13" s="4">
        <f>E11+E12</f>
        <v>1154</v>
      </c>
      <c r="F13" s="2">
        <v>0.54</v>
      </c>
      <c r="G13" s="2">
        <f t="shared" si="1"/>
        <v>623.1600000000001</v>
      </c>
      <c r="H13" s="2"/>
    </row>
    <row r="14" spans="1:8" ht="27.75" customHeight="1">
      <c r="A14" s="2">
        <v>6</v>
      </c>
      <c r="B14" s="3" t="s">
        <v>64</v>
      </c>
      <c r="C14" s="2">
        <v>44786</v>
      </c>
      <c r="D14" s="2">
        <v>45875</v>
      </c>
      <c r="E14" s="4">
        <f>D14-C14</f>
        <v>1089</v>
      </c>
      <c r="F14" s="2">
        <v>0.54</v>
      </c>
      <c r="G14" s="2">
        <f t="shared" si="1"/>
        <v>588.0600000000001</v>
      </c>
      <c r="H14" s="2"/>
    </row>
    <row r="15" spans="1:8" ht="27.75" customHeight="1">
      <c r="A15" s="2">
        <v>7</v>
      </c>
      <c r="B15" s="3" t="s">
        <v>65</v>
      </c>
      <c r="C15" s="2">
        <v>35663</v>
      </c>
      <c r="D15" s="2">
        <v>36498</v>
      </c>
      <c r="E15" s="4">
        <f>D15-C15</f>
        <v>835</v>
      </c>
      <c r="F15" s="2">
        <v>0.54</v>
      </c>
      <c r="G15" s="2">
        <f t="shared" si="1"/>
        <v>450.90000000000003</v>
      </c>
      <c r="H15" s="2"/>
    </row>
    <row r="16" spans="1:8" ht="27.75" customHeight="1">
      <c r="A16" s="2">
        <v>8</v>
      </c>
      <c r="B16" s="3" t="s">
        <v>66</v>
      </c>
      <c r="C16" s="2">
        <v>42081</v>
      </c>
      <c r="D16" s="2">
        <v>43286</v>
      </c>
      <c r="E16" s="4">
        <f>(D16-C16)</f>
        <v>1205</v>
      </c>
      <c r="F16" s="2">
        <v>0.54</v>
      </c>
      <c r="G16" s="2">
        <f t="shared" si="1"/>
        <v>650.7</v>
      </c>
      <c r="H16" s="2"/>
    </row>
    <row r="17" spans="1:8" ht="27.75" customHeight="1">
      <c r="A17" s="2">
        <v>10</v>
      </c>
      <c r="B17" s="3" t="s">
        <v>47</v>
      </c>
      <c r="C17" s="2">
        <v>6331</v>
      </c>
      <c r="D17" s="2">
        <v>6474</v>
      </c>
      <c r="E17" s="4">
        <f>(D17-C17)*40</f>
        <v>5720</v>
      </c>
      <c r="F17" s="2">
        <v>0.54</v>
      </c>
      <c r="G17" s="2">
        <f t="shared" si="1"/>
        <v>3088.8</v>
      </c>
      <c r="H17" s="2"/>
    </row>
    <row r="18" spans="1:8" ht="27.75" customHeight="1">
      <c r="A18" s="38">
        <v>11</v>
      </c>
      <c r="B18" s="38" t="s">
        <v>172</v>
      </c>
      <c r="C18" s="2">
        <v>5242</v>
      </c>
      <c r="D18" s="2">
        <v>5807</v>
      </c>
      <c r="E18" s="4">
        <f>D18-C18</f>
        <v>565</v>
      </c>
      <c r="F18" s="2">
        <v>0.54</v>
      </c>
      <c r="G18" s="2">
        <f t="shared" si="1"/>
        <v>305.1</v>
      </c>
      <c r="H18" s="2"/>
    </row>
    <row r="19" spans="1:8" ht="27.75" customHeight="1">
      <c r="A19" s="7" t="s">
        <v>37</v>
      </c>
      <c r="B19" s="3" t="s">
        <v>8</v>
      </c>
      <c r="C19" s="2"/>
      <c r="D19" s="2"/>
      <c r="E19" s="2">
        <f>E5+E6+E7+E10+E13+E14+E15+E16+E17+E18</f>
        <v>16457</v>
      </c>
      <c r="F19" s="2"/>
      <c r="G19" s="2">
        <f>G5+G6+G7+G10+G13+G14+G15+G16+G17+G18</f>
        <v>8886.78</v>
      </c>
      <c r="H19" s="2"/>
    </row>
    <row r="21" ht="15.75">
      <c r="A21" t="s">
        <v>38</v>
      </c>
    </row>
    <row r="23" spans="1:6" ht="14.25">
      <c r="A23" t="s">
        <v>164</v>
      </c>
      <c r="F23" t="s">
        <v>165</v>
      </c>
    </row>
  </sheetData>
  <sheetProtection/>
  <mergeCells count="13">
    <mergeCell ref="A1:H1"/>
    <mergeCell ref="A2:H2"/>
    <mergeCell ref="A3:A4"/>
    <mergeCell ref="B3:B4"/>
    <mergeCell ref="C3:D3"/>
    <mergeCell ref="E3:E4"/>
    <mergeCell ref="H3:H4"/>
    <mergeCell ref="F3:F4"/>
    <mergeCell ref="G3:G4"/>
    <mergeCell ref="B11:B12"/>
    <mergeCell ref="A11:A13"/>
    <mergeCell ref="B8:B9"/>
    <mergeCell ref="A8:A9"/>
  </mergeCells>
  <printOptions horizontalCentered="1"/>
  <pageMargins left="0.7480314960629921" right="0.7480314960629921" top="1.3385826771653544" bottom="0.984251968503937" header="0.8661417322834646" footer="0.5118110236220472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9">
      <selection activeCell="D25" sqref="D25"/>
    </sheetView>
  </sheetViews>
  <sheetFormatPr defaultColWidth="9.00390625" defaultRowHeight="14.25"/>
  <cols>
    <col min="1" max="1" width="5.125" style="0" customWidth="1"/>
    <col min="5" max="5" width="10.00390625" style="0" customWidth="1"/>
    <col min="7" max="7" width="11.125" style="0" customWidth="1"/>
    <col min="8" max="8" width="16.625" style="0" customWidth="1"/>
  </cols>
  <sheetData>
    <row r="1" spans="1:8" ht="6" customHeight="1">
      <c r="A1" s="58"/>
      <c r="B1" s="58"/>
      <c r="C1" s="58"/>
      <c r="D1" s="58"/>
      <c r="E1" s="58"/>
      <c r="F1" s="58"/>
      <c r="G1" s="58"/>
      <c r="H1" s="58"/>
    </row>
    <row r="2" spans="1:8" ht="24.75" customHeight="1">
      <c r="A2" s="50" t="s">
        <v>179</v>
      </c>
      <c r="B2" s="50"/>
      <c r="C2" s="50"/>
      <c r="D2" s="50"/>
      <c r="E2" s="50"/>
      <c r="F2" s="50"/>
      <c r="G2" s="50"/>
      <c r="H2" s="50"/>
    </row>
    <row r="3" spans="1:8" ht="24.75" customHeight="1">
      <c r="A3" s="53" t="s">
        <v>0</v>
      </c>
      <c r="B3" s="53" t="s">
        <v>1</v>
      </c>
      <c r="C3" s="59" t="s">
        <v>4</v>
      </c>
      <c r="D3" s="60"/>
      <c r="E3" s="53" t="s">
        <v>42</v>
      </c>
      <c r="F3" s="47" t="s">
        <v>43</v>
      </c>
      <c r="G3" s="47" t="s">
        <v>49</v>
      </c>
      <c r="H3" s="53" t="s">
        <v>175</v>
      </c>
    </row>
    <row r="4" spans="1:8" ht="24.75" customHeight="1">
      <c r="A4" s="54"/>
      <c r="B4" s="54"/>
      <c r="C4" s="2" t="s">
        <v>5</v>
      </c>
      <c r="D4" s="2" t="s">
        <v>6</v>
      </c>
      <c r="E4" s="54"/>
      <c r="F4" s="48"/>
      <c r="G4" s="48"/>
      <c r="H4" s="54"/>
    </row>
    <row r="5" spans="1:8" ht="24.75" customHeight="1">
      <c r="A5" s="44">
        <v>1</v>
      </c>
      <c r="B5" s="44" t="s">
        <v>60</v>
      </c>
      <c r="C5" s="2">
        <v>2079</v>
      </c>
      <c r="D5" s="2">
        <v>2089</v>
      </c>
      <c r="E5" s="2">
        <f>D5-C5</f>
        <v>10</v>
      </c>
      <c r="F5" s="2">
        <v>3.1</v>
      </c>
      <c r="G5" s="2">
        <f>E5*F5</f>
        <v>31</v>
      </c>
      <c r="H5" s="2"/>
    </row>
    <row r="6" spans="1:8" ht="24.75" customHeight="1">
      <c r="A6" s="45"/>
      <c r="B6" s="46"/>
      <c r="C6" s="2">
        <v>14</v>
      </c>
      <c r="D6" s="2">
        <v>29</v>
      </c>
      <c r="E6" s="2">
        <f>D6-C6</f>
        <v>15</v>
      </c>
      <c r="F6" s="2">
        <v>3.1</v>
      </c>
      <c r="G6" s="2">
        <f>E6*F6</f>
        <v>46.5</v>
      </c>
      <c r="H6" s="2"/>
    </row>
    <row r="7" spans="1:8" ht="24.75" customHeight="1">
      <c r="A7" s="46"/>
      <c r="B7" s="3" t="s">
        <v>156</v>
      </c>
      <c r="C7" s="2"/>
      <c r="D7" s="2"/>
      <c r="E7" s="2">
        <f>E5+E6</f>
        <v>25</v>
      </c>
      <c r="F7" s="2">
        <v>3.1</v>
      </c>
      <c r="G7" s="2">
        <f>G5+G6</f>
        <v>77.5</v>
      </c>
      <c r="H7" s="2"/>
    </row>
    <row r="8" spans="1:8" ht="24.75" customHeight="1">
      <c r="A8" s="44">
        <v>2</v>
      </c>
      <c r="B8" s="44" t="s">
        <v>61</v>
      </c>
      <c r="C8" s="2">
        <v>2314</v>
      </c>
      <c r="D8" s="2">
        <v>2329</v>
      </c>
      <c r="E8" s="2">
        <f aca="true" t="shared" si="0" ref="E8:E24">D8-C8</f>
        <v>15</v>
      </c>
      <c r="F8" s="2">
        <v>3.1</v>
      </c>
      <c r="G8" s="2">
        <f aca="true" t="shared" si="1" ref="G8:G24">E8*F8</f>
        <v>46.5</v>
      </c>
      <c r="H8" s="2"/>
    </row>
    <row r="9" spans="1:8" ht="24.75" customHeight="1">
      <c r="A9" s="45"/>
      <c r="B9" s="46"/>
      <c r="C9" s="2">
        <v>7</v>
      </c>
      <c r="D9" s="2">
        <v>17</v>
      </c>
      <c r="E9" s="2">
        <f t="shared" si="0"/>
        <v>10</v>
      </c>
      <c r="F9" s="2">
        <v>3.1</v>
      </c>
      <c r="G9" s="2">
        <f t="shared" si="1"/>
        <v>31</v>
      </c>
      <c r="H9" s="2"/>
    </row>
    <row r="10" spans="1:8" ht="24.75" customHeight="1">
      <c r="A10" s="46"/>
      <c r="B10" s="17" t="s">
        <v>156</v>
      </c>
      <c r="C10" s="2"/>
      <c r="D10" s="2"/>
      <c r="E10" s="2">
        <f>E8+E9</f>
        <v>25</v>
      </c>
      <c r="F10" s="2">
        <v>3.1</v>
      </c>
      <c r="G10" s="2">
        <f>G8+G9</f>
        <v>77.5</v>
      </c>
      <c r="H10" s="2"/>
    </row>
    <row r="11" spans="1:8" ht="24.75" customHeight="1">
      <c r="A11" s="44">
        <v>3</v>
      </c>
      <c r="B11" s="44" t="s">
        <v>62</v>
      </c>
      <c r="C11" s="2">
        <v>1855</v>
      </c>
      <c r="D11" s="2">
        <v>1882</v>
      </c>
      <c r="E11" s="2">
        <f t="shared" si="0"/>
        <v>27</v>
      </c>
      <c r="F11" s="2">
        <v>3.1</v>
      </c>
      <c r="G11" s="2">
        <f t="shared" si="1"/>
        <v>83.7</v>
      </c>
      <c r="H11" s="2"/>
    </row>
    <row r="12" spans="1:8" ht="24.75" customHeight="1">
      <c r="A12" s="45"/>
      <c r="B12" s="46"/>
      <c r="C12" s="2">
        <v>1043</v>
      </c>
      <c r="D12" s="2">
        <v>1069</v>
      </c>
      <c r="E12" s="2">
        <f t="shared" si="0"/>
        <v>26</v>
      </c>
      <c r="F12" s="2">
        <v>3.1</v>
      </c>
      <c r="G12" s="2">
        <f t="shared" si="1"/>
        <v>80.60000000000001</v>
      </c>
      <c r="H12" s="2"/>
    </row>
    <row r="13" spans="1:8" ht="24.75" customHeight="1">
      <c r="A13" s="46"/>
      <c r="B13" s="17" t="s">
        <v>156</v>
      </c>
      <c r="C13" s="2"/>
      <c r="D13" s="2"/>
      <c r="E13" s="2">
        <f>E11+E12</f>
        <v>53</v>
      </c>
      <c r="F13" s="2">
        <v>3.1</v>
      </c>
      <c r="G13" s="2">
        <f>G11+G12</f>
        <v>164.3</v>
      </c>
      <c r="H13" s="2"/>
    </row>
    <row r="14" spans="1:8" ht="24.75" customHeight="1">
      <c r="A14" s="44">
        <v>4</v>
      </c>
      <c r="B14" s="44" t="s">
        <v>67</v>
      </c>
      <c r="C14" s="2">
        <v>2000</v>
      </c>
      <c r="D14" s="2">
        <v>2004</v>
      </c>
      <c r="E14" s="2">
        <f t="shared" si="0"/>
        <v>4</v>
      </c>
      <c r="F14" s="2">
        <v>3.1</v>
      </c>
      <c r="G14" s="2">
        <f t="shared" si="1"/>
        <v>12.4</v>
      </c>
      <c r="H14" s="2"/>
    </row>
    <row r="15" spans="1:8" ht="24.75" customHeight="1">
      <c r="A15" s="45"/>
      <c r="B15" s="46"/>
      <c r="C15" s="2">
        <v>4841</v>
      </c>
      <c r="D15" s="2">
        <v>4913</v>
      </c>
      <c r="E15" s="2">
        <f t="shared" si="0"/>
        <v>72</v>
      </c>
      <c r="F15" s="2">
        <v>3.1</v>
      </c>
      <c r="G15" s="2">
        <f t="shared" si="1"/>
        <v>223.20000000000002</v>
      </c>
      <c r="H15" s="2"/>
    </row>
    <row r="16" spans="1:8" ht="24.75" customHeight="1">
      <c r="A16" s="46"/>
      <c r="B16" s="17" t="s">
        <v>48</v>
      </c>
      <c r="C16" s="2"/>
      <c r="D16" s="2"/>
      <c r="E16" s="2">
        <f>E14+E15</f>
        <v>76</v>
      </c>
      <c r="F16" s="2">
        <v>3.1</v>
      </c>
      <c r="G16" s="2">
        <f>G14+G15</f>
        <v>235.60000000000002</v>
      </c>
      <c r="H16" s="2"/>
    </row>
    <row r="17" spans="1:8" ht="24.75" customHeight="1">
      <c r="A17" s="55">
        <v>5</v>
      </c>
      <c r="B17" s="55" t="s">
        <v>7</v>
      </c>
      <c r="C17" s="2">
        <v>2246</v>
      </c>
      <c r="D17" s="2">
        <v>2266</v>
      </c>
      <c r="E17" s="2">
        <f t="shared" si="0"/>
        <v>20</v>
      </c>
      <c r="F17" s="2">
        <v>3.1</v>
      </c>
      <c r="G17" s="2">
        <f t="shared" si="1"/>
        <v>62</v>
      </c>
      <c r="H17" s="2"/>
    </row>
    <row r="18" spans="1:8" ht="24.75" customHeight="1">
      <c r="A18" s="57"/>
      <c r="B18" s="56"/>
      <c r="C18" s="2">
        <v>263</v>
      </c>
      <c r="D18" s="2">
        <v>280</v>
      </c>
      <c r="E18" s="2">
        <f t="shared" si="0"/>
        <v>17</v>
      </c>
      <c r="F18" s="2">
        <v>3.1</v>
      </c>
      <c r="G18" s="2">
        <f t="shared" si="1"/>
        <v>52.7</v>
      </c>
      <c r="H18" s="2"/>
    </row>
    <row r="19" spans="1:8" ht="24.75" customHeight="1">
      <c r="A19" s="46"/>
      <c r="B19" s="37" t="s">
        <v>156</v>
      </c>
      <c r="C19" s="2"/>
      <c r="D19" s="2"/>
      <c r="E19" s="2">
        <f>E17+E18</f>
        <v>37</v>
      </c>
      <c r="F19" s="2">
        <v>3.1</v>
      </c>
      <c r="G19" s="2">
        <f>G17+G18</f>
        <v>114.7</v>
      </c>
      <c r="H19" s="2"/>
    </row>
    <row r="20" spans="1:8" ht="24.75" customHeight="1">
      <c r="A20" s="44">
        <v>6</v>
      </c>
      <c r="B20" s="44" t="s">
        <v>171</v>
      </c>
      <c r="C20" s="2">
        <v>2873</v>
      </c>
      <c r="D20" s="2">
        <v>2885</v>
      </c>
      <c r="E20" s="2">
        <f t="shared" si="0"/>
        <v>12</v>
      </c>
      <c r="F20" s="2">
        <v>3.1</v>
      </c>
      <c r="G20" s="2">
        <f t="shared" si="1"/>
        <v>37.2</v>
      </c>
      <c r="H20" s="2"/>
    </row>
    <row r="21" spans="1:8" ht="24.75" customHeight="1">
      <c r="A21" s="45"/>
      <c r="B21" s="46"/>
      <c r="C21" s="2">
        <v>20</v>
      </c>
      <c r="D21" s="2">
        <v>27</v>
      </c>
      <c r="E21" s="2">
        <f t="shared" si="0"/>
        <v>7</v>
      </c>
      <c r="F21" s="2">
        <v>3.1</v>
      </c>
      <c r="G21" s="2">
        <f t="shared" si="1"/>
        <v>21.7</v>
      </c>
      <c r="H21" s="2"/>
    </row>
    <row r="22" spans="1:8" ht="24.75" customHeight="1">
      <c r="A22" s="46"/>
      <c r="B22" s="3" t="s">
        <v>156</v>
      </c>
      <c r="C22" s="2"/>
      <c r="D22" s="2"/>
      <c r="E22" s="2">
        <f>E20+E21</f>
        <v>19</v>
      </c>
      <c r="F22" s="2">
        <v>3.1</v>
      </c>
      <c r="G22" s="2">
        <f>G20+G21</f>
        <v>58.900000000000006</v>
      </c>
      <c r="H22" s="2"/>
    </row>
    <row r="23" spans="1:8" ht="24.75" customHeight="1">
      <c r="A23" s="44">
        <v>7</v>
      </c>
      <c r="B23" s="44" t="s">
        <v>65</v>
      </c>
      <c r="C23" s="2">
        <v>3861</v>
      </c>
      <c r="D23" s="2">
        <v>3997</v>
      </c>
      <c r="E23" s="2">
        <f t="shared" si="0"/>
        <v>136</v>
      </c>
      <c r="F23" s="2">
        <v>3.1</v>
      </c>
      <c r="G23" s="2">
        <f t="shared" si="1"/>
        <v>421.6</v>
      </c>
      <c r="H23" s="2"/>
    </row>
    <row r="24" spans="1:8" ht="24.75" customHeight="1">
      <c r="A24" s="45"/>
      <c r="B24" s="46"/>
      <c r="C24" s="2">
        <v>16</v>
      </c>
      <c r="D24" s="2">
        <v>36</v>
      </c>
      <c r="E24" s="2">
        <f t="shared" si="0"/>
        <v>20</v>
      </c>
      <c r="F24" s="2">
        <v>3.1</v>
      </c>
      <c r="G24" s="2">
        <f t="shared" si="1"/>
        <v>62</v>
      </c>
      <c r="H24" s="2"/>
    </row>
    <row r="25" spans="1:8" ht="24.75" customHeight="1">
      <c r="A25" s="46"/>
      <c r="B25" s="5" t="s">
        <v>156</v>
      </c>
      <c r="C25" s="6"/>
      <c r="D25" s="6"/>
      <c r="E25" s="2">
        <f>E23+E24</f>
        <v>156</v>
      </c>
      <c r="F25" s="2">
        <v>3.1</v>
      </c>
      <c r="G25" s="2">
        <f>G23+G24</f>
        <v>483.6</v>
      </c>
      <c r="H25" s="2"/>
    </row>
    <row r="26" spans="1:8" ht="24.75" customHeight="1">
      <c r="A26" s="61" t="s">
        <v>9</v>
      </c>
      <c r="B26" s="62"/>
      <c r="C26" s="2"/>
      <c r="D26" s="2"/>
      <c r="E26" s="2"/>
      <c r="F26" s="2"/>
      <c r="G26" s="2">
        <f>G7+G10+G13+G16+G19+G22+G25</f>
        <v>1212.1000000000001</v>
      </c>
      <c r="H26" s="2"/>
    </row>
    <row r="28" spans="1:7" ht="14.25">
      <c r="A28" t="s">
        <v>164</v>
      </c>
      <c r="G28" t="s">
        <v>165</v>
      </c>
    </row>
  </sheetData>
  <sheetProtection/>
  <mergeCells count="24">
    <mergeCell ref="F3:F4"/>
    <mergeCell ref="B5:B6"/>
    <mergeCell ref="B11:B12"/>
    <mergeCell ref="A5:A7"/>
    <mergeCell ref="A11:A13"/>
    <mergeCell ref="B8:B9"/>
    <mergeCell ref="A8:A10"/>
    <mergeCell ref="G3:G4"/>
    <mergeCell ref="B14:B15"/>
    <mergeCell ref="A14:A16"/>
    <mergeCell ref="A1:H1"/>
    <mergeCell ref="A2:H2"/>
    <mergeCell ref="A3:A4"/>
    <mergeCell ref="B3:B4"/>
    <mergeCell ref="C3:D3"/>
    <mergeCell ref="H3:H4"/>
    <mergeCell ref="E3:E4"/>
    <mergeCell ref="A26:B26"/>
    <mergeCell ref="A23:A25"/>
    <mergeCell ref="B17:B18"/>
    <mergeCell ref="B20:B21"/>
    <mergeCell ref="B23:B24"/>
    <mergeCell ref="A17:A19"/>
    <mergeCell ref="A20:A22"/>
  </mergeCells>
  <printOptions horizontalCentered="1"/>
  <pageMargins left="0.7480314960629921" right="0.7480314960629921" top="1.3385826771653544" bottom="0.984251968503937" header="0.8661417322834646" footer="0.5118110236220472"/>
  <pageSetup orientation="portrait" paperSize="9" r:id="rId1"/>
  <headerFooter alignWithMargins="0">
    <oddHeader>&amp;C&amp;"宋体,加粗"&amp;20经营服务中心租点
月水费明细表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4">
      <selection activeCell="E20" sqref="E20"/>
    </sheetView>
  </sheetViews>
  <sheetFormatPr defaultColWidth="9.00390625" defaultRowHeight="14.25"/>
  <cols>
    <col min="1" max="1" width="4.625" style="0" customWidth="1"/>
    <col min="2" max="2" width="12.50390625" style="0" customWidth="1"/>
    <col min="3" max="3" width="5.875" style="0" customWidth="1"/>
    <col min="4" max="4" width="8.25390625" style="0" customWidth="1"/>
    <col min="5" max="5" width="7.875" style="0" customWidth="1"/>
    <col min="6" max="6" width="8.50390625" style="0" customWidth="1"/>
    <col min="7" max="7" width="8.25390625" style="0" customWidth="1"/>
    <col min="8" max="8" width="9.875" style="0" customWidth="1"/>
    <col min="9" max="9" width="13.875" style="0" customWidth="1"/>
  </cols>
  <sheetData>
    <row r="1" spans="1:9" ht="27">
      <c r="A1" s="58"/>
      <c r="B1" s="58"/>
      <c r="C1" s="58"/>
      <c r="D1" s="58"/>
      <c r="E1" s="58"/>
      <c r="F1" s="58"/>
      <c r="G1" s="58"/>
      <c r="H1" s="58"/>
      <c r="I1" s="58"/>
    </row>
    <row r="2" spans="1:9" ht="20.25">
      <c r="A2" s="50" t="s">
        <v>180</v>
      </c>
      <c r="B2" s="50"/>
      <c r="C2" s="50"/>
      <c r="D2" s="50"/>
      <c r="E2" s="50"/>
      <c r="F2" s="50"/>
      <c r="G2" s="50"/>
      <c r="H2" s="50"/>
      <c r="I2" s="50"/>
    </row>
    <row r="3" spans="1:9" ht="14.25">
      <c r="A3" s="53" t="s">
        <v>0</v>
      </c>
      <c r="B3" s="53" t="s">
        <v>1</v>
      </c>
      <c r="C3" s="53" t="s">
        <v>91</v>
      </c>
      <c r="D3" s="59" t="s">
        <v>2</v>
      </c>
      <c r="E3" s="60"/>
      <c r="F3" s="53" t="s">
        <v>3</v>
      </c>
      <c r="G3" s="47" t="s">
        <v>43</v>
      </c>
      <c r="H3" s="47" t="s">
        <v>44</v>
      </c>
      <c r="I3" s="53" t="s">
        <v>175</v>
      </c>
    </row>
    <row r="4" spans="1:9" ht="14.25">
      <c r="A4" s="54"/>
      <c r="B4" s="54"/>
      <c r="C4" s="54"/>
      <c r="D4" s="2" t="s">
        <v>34</v>
      </c>
      <c r="E4" s="2" t="s">
        <v>35</v>
      </c>
      <c r="F4" s="54"/>
      <c r="G4" s="48"/>
      <c r="H4" s="48"/>
      <c r="I4" s="54"/>
    </row>
    <row r="5" spans="1:9" ht="28.5" customHeight="1">
      <c r="A5" s="1">
        <v>1</v>
      </c>
      <c r="B5" s="44" t="s">
        <v>50</v>
      </c>
      <c r="C5" s="3"/>
      <c r="D5" s="2">
        <v>44904</v>
      </c>
      <c r="E5" s="2">
        <v>45434</v>
      </c>
      <c r="F5" s="3">
        <f>E5-D5</f>
        <v>530</v>
      </c>
      <c r="G5" s="2">
        <v>0.54</v>
      </c>
      <c r="H5" s="2">
        <f>F5*G5</f>
        <v>286.20000000000005</v>
      </c>
      <c r="I5" s="2"/>
    </row>
    <row r="6" spans="1:9" ht="28.5" customHeight="1">
      <c r="A6" s="44">
        <v>2</v>
      </c>
      <c r="B6" s="46"/>
      <c r="C6" s="3"/>
      <c r="D6" s="2">
        <v>36087</v>
      </c>
      <c r="E6" s="2">
        <v>37464</v>
      </c>
      <c r="F6" s="3">
        <f>E6-D6</f>
        <v>1377</v>
      </c>
      <c r="G6" s="2">
        <v>0.54</v>
      </c>
      <c r="H6" s="2">
        <f aca="true" t="shared" si="0" ref="H6:H19">F6*G6</f>
        <v>743.58</v>
      </c>
      <c r="I6" s="2"/>
    </row>
    <row r="7" spans="1:9" ht="28.5" customHeight="1">
      <c r="A7" s="46"/>
      <c r="B7" s="17" t="s">
        <v>48</v>
      </c>
      <c r="C7" s="3"/>
      <c r="D7" s="19"/>
      <c r="E7" s="19"/>
      <c r="F7" s="16">
        <f>F5+F6</f>
        <v>1907</v>
      </c>
      <c r="G7" s="2">
        <v>0.54</v>
      </c>
      <c r="H7" s="2">
        <f t="shared" si="0"/>
        <v>1029.78</v>
      </c>
      <c r="I7" s="2"/>
    </row>
    <row r="8" spans="1:9" ht="28.5" customHeight="1">
      <c r="A8" s="16">
        <v>3</v>
      </c>
      <c r="B8" s="16" t="s">
        <v>52</v>
      </c>
      <c r="C8" s="3"/>
      <c r="D8" s="16">
        <v>80117</v>
      </c>
      <c r="E8" s="16">
        <v>81762</v>
      </c>
      <c r="F8" s="16">
        <f>E8-D8</f>
        <v>1645</v>
      </c>
      <c r="G8" s="2">
        <v>0.54</v>
      </c>
      <c r="H8" s="2">
        <f t="shared" si="0"/>
        <v>888.3000000000001</v>
      </c>
      <c r="I8" s="2"/>
    </row>
    <row r="9" spans="1:9" ht="28.5" customHeight="1">
      <c r="A9" s="2">
        <v>4</v>
      </c>
      <c r="B9" s="3" t="s">
        <v>53</v>
      </c>
      <c r="C9" s="3"/>
      <c r="D9" s="2">
        <v>3701</v>
      </c>
      <c r="E9" s="2">
        <v>4233</v>
      </c>
      <c r="F9" s="3">
        <f aca="true" t="shared" si="1" ref="F9:F15">E9-D9</f>
        <v>532</v>
      </c>
      <c r="G9" s="2">
        <v>0.54</v>
      </c>
      <c r="H9" s="2">
        <f t="shared" si="0"/>
        <v>287.28000000000003</v>
      </c>
      <c r="I9" s="2"/>
    </row>
    <row r="10" spans="1:9" ht="28.5" customHeight="1">
      <c r="A10" s="44">
        <v>5</v>
      </c>
      <c r="B10" s="44" t="s">
        <v>30</v>
      </c>
      <c r="C10" s="3"/>
      <c r="D10" s="2">
        <v>34458</v>
      </c>
      <c r="E10" s="2">
        <v>35296</v>
      </c>
      <c r="F10" s="3">
        <f t="shared" si="1"/>
        <v>838</v>
      </c>
      <c r="G10" s="2">
        <v>0.54</v>
      </c>
      <c r="H10" s="2">
        <f t="shared" si="0"/>
        <v>452.52000000000004</v>
      </c>
      <c r="I10" s="2"/>
    </row>
    <row r="11" spans="1:9" ht="28.5" customHeight="1">
      <c r="A11" s="45"/>
      <c r="B11" s="46"/>
      <c r="C11" s="3" t="s">
        <v>88</v>
      </c>
      <c r="D11" s="2">
        <v>1697</v>
      </c>
      <c r="E11" s="2">
        <v>1737</v>
      </c>
      <c r="F11" s="3">
        <f>(E11-D11)*30</f>
        <v>1200</v>
      </c>
      <c r="G11" s="2">
        <v>0.54</v>
      </c>
      <c r="H11" s="2">
        <f t="shared" si="0"/>
        <v>648</v>
      </c>
      <c r="I11" s="2"/>
    </row>
    <row r="12" spans="1:9" ht="28.5" customHeight="1">
      <c r="A12" s="46"/>
      <c r="B12" s="18" t="s">
        <v>48</v>
      </c>
      <c r="C12" s="3"/>
      <c r="D12" s="2"/>
      <c r="E12" s="2"/>
      <c r="F12" s="3">
        <f>F10+F11</f>
        <v>2038</v>
      </c>
      <c r="G12" s="2">
        <v>0.54</v>
      </c>
      <c r="H12" s="2">
        <f t="shared" si="0"/>
        <v>1100.52</v>
      </c>
      <c r="I12" s="2"/>
    </row>
    <row r="13" spans="1:9" ht="28.5" customHeight="1">
      <c r="A13" s="1">
        <v>6</v>
      </c>
      <c r="B13" s="3" t="s">
        <v>54</v>
      </c>
      <c r="C13" s="3"/>
      <c r="D13" s="2">
        <v>69391</v>
      </c>
      <c r="E13" s="2">
        <v>72107</v>
      </c>
      <c r="F13" s="3">
        <f t="shared" si="1"/>
        <v>2716</v>
      </c>
      <c r="G13" s="2">
        <v>0.54</v>
      </c>
      <c r="H13" s="2">
        <f t="shared" si="0"/>
        <v>1466.64</v>
      </c>
      <c r="I13" s="2"/>
    </row>
    <row r="14" spans="1:9" ht="28.5" customHeight="1">
      <c r="A14" s="1">
        <v>7</v>
      </c>
      <c r="B14" s="3" t="s">
        <v>55</v>
      </c>
      <c r="C14" s="3"/>
      <c r="D14" s="2">
        <v>11818</v>
      </c>
      <c r="E14" s="2">
        <v>12023</v>
      </c>
      <c r="F14" s="3">
        <f t="shared" si="1"/>
        <v>205</v>
      </c>
      <c r="G14" s="2">
        <v>0.54</v>
      </c>
      <c r="H14" s="2">
        <f t="shared" si="0"/>
        <v>110.7</v>
      </c>
      <c r="I14" s="2"/>
    </row>
    <row r="15" spans="1:9" ht="28.5" customHeight="1">
      <c r="A15" s="16">
        <v>8</v>
      </c>
      <c r="B15" s="16" t="s">
        <v>56</v>
      </c>
      <c r="C15" s="3"/>
      <c r="D15" s="19">
        <v>10994</v>
      </c>
      <c r="E15" s="19">
        <v>11177</v>
      </c>
      <c r="F15" s="16">
        <f t="shared" si="1"/>
        <v>183</v>
      </c>
      <c r="G15" s="2">
        <v>0.54</v>
      </c>
      <c r="H15" s="2">
        <f t="shared" si="0"/>
        <v>98.82000000000001</v>
      </c>
      <c r="I15" s="2"/>
    </row>
    <row r="16" spans="1:9" ht="28.5" customHeight="1">
      <c r="A16" s="2">
        <v>9</v>
      </c>
      <c r="B16" s="7" t="s">
        <v>57</v>
      </c>
      <c r="C16" s="7"/>
      <c r="D16" s="2">
        <v>24387</v>
      </c>
      <c r="E16" s="2">
        <v>24556</v>
      </c>
      <c r="F16" s="3">
        <f>E16-D16</f>
        <v>169</v>
      </c>
      <c r="G16" s="2">
        <v>0.54</v>
      </c>
      <c r="H16" s="2">
        <f t="shared" si="0"/>
        <v>91.26</v>
      </c>
      <c r="I16" s="2"/>
    </row>
    <row r="17" spans="1:9" ht="28.5" customHeight="1">
      <c r="A17" s="1">
        <v>10</v>
      </c>
      <c r="B17" s="3" t="s">
        <v>58</v>
      </c>
      <c r="C17" s="7"/>
      <c r="D17" s="2">
        <v>35380</v>
      </c>
      <c r="E17" s="2">
        <v>36336</v>
      </c>
      <c r="F17" s="3">
        <f>E17-D17</f>
        <v>956</v>
      </c>
      <c r="G17" s="2">
        <v>0.54</v>
      </c>
      <c r="H17" s="2">
        <f t="shared" si="0"/>
        <v>516.24</v>
      </c>
      <c r="I17" s="2"/>
    </row>
    <row r="18" spans="1:9" ht="28.5" customHeight="1">
      <c r="A18" s="1">
        <v>11</v>
      </c>
      <c r="B18" s="9" t="s">
        <v>59</v>
      </c>
      <c r="C18" s="9"/>
      <c r="D18" s="2">
        <v>58111</v>
      </c>
      <c r="E18" s="2">
        <v>59324</v>
      </c>
      <c r="F18" s="3">
        <f>E18-D18</f>
        <v>1213</v>
      </c>
      <c r="G18" s="2">
        <v>0.54</v>
      </c>
      <c r="H18" s="2">
        <f t="shared" si="0"/>
        <v>655.0200000000001</v>
      </c>
      <c r="I18" s="2"/>
    </row>
    <row r="19" spans="1:9" ht="28.5" customHeight="1">
      <c r="A19" s="1">
        <v>12</v>
      </c>
      <c r="B19" s="7" t="s">
        <v>39</v>
      </c>
      <c r="C19" s="7"/>
      <c r="D19" s="2">
        <v>111814</v>
      </c>
      <c r="E19" s="2">
        <v>115946</v>
      </c>
      <c r="F19" s="3">
        <f>E19-D19</f>
        <v>4132</v>
      </c>
      <c r="G19" s="2">
        <v>0.54</v>
      </c>
      <c r="H19" s="2">
        <f t="shared" si="0"/>
        <v>2231.28</v>
      </c>
      <c r="I19" s="7"/>
    </row>
    <row r="20" spans="1:9" ht="28.5" customHeight="1">
      <c r="A20" s="7"/>
      <c r="B20" s="7" t="s">
        <v>37</v>
      </c>
      <c r="C20" s="7"/>
      <c r="D20" s="7"/>
      <c r="E20" s="7"/>
      <c r="F20" s="3">
        <f>F7+F8+F9+F12+F13+F14+F15+F16+F17+F18+F19</f>
        <v>15696</v>
      </c>
      <c r="G20" s="2"/>
      <c r="H20" s="2">
        <f>H7+H8+H9+H12+H13+H14+H15+H16+H17+H18+H19</f>
        <v>8475.84</v>
      </c>
      <c r="I20" s="2"/>
    </row>
    <row r="21" ht="14.25">
      <c r="F21" s="10"/>
    </row>
    <row r="22" spans="2:3" ht="14.25">
      <c r="B22" s="11"/>
      <c r="C22" s="11"/>
    </row>
    <row r="23" spans="2:8" ht="14.25">
      <c r="B23" s="35" t="s">
        <v>164</v>
      </c>
      <c r="H23" t="s">
        <v>165</v>
      </c>
    </row>
  </sheetData>
  <sheetProtection/>
  <mergeCells count="14">
    <mergeCell ref="A1:I1"/>
    <mergeCell ref="A2:I2"/>
    <mergeCell ref="A3:A4"/>
    <mergeCell ref="B3:B4"/>
    <mergeCell ref="D3:E3"/>
    <mergeCell ref="F3:F4"/>
    <mergeCell ref="I3:I4"/>
    <mergeCell ref="B5:B6"/>
    <mergeCell ref="G3:G4"/>
    <mergeCell ref="H3:H4"/>
    <mergeCell ref="A10:A12"/>
    <mergeCell ref="A6:A7"/>
    <mergeCell ref="B10:B11"/>
    <mergeCell ref="C3:C4"/>
  </mergeCells>
  <printOptions horizontalCentered="1"/>
  <pageMargins left="0.7480314960629921" right="0.7480314960629921" top="1.26" bottom="0.984251968503937" header="0.63" footer="0.5118110236220472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25" sqref="E25"/>
    </sheetView>
  </sheetViews>
  <sheetFormatPr defaultColWidth="9.00390625" defaultRowHeight="14.25"/>
  <cols>
    <col min="1" max="1" width="4.50390625" style="0" customWidth="1"/>
    <col min="2" max="2" width="10.625" style="0" customWidth="1"/>
    <col min="3" max="3" width="6.00390625" style="0" customWidth="1"/>
    <col min="4" max="5" width="8.75390625" style="0" customWidth="1"/>
    <col min="6" max="6" width="11.00390625" style="0" customWidth="1"/>
    <col min="8" max="8" width="10.625" style="0" customWidth="1"/>
    <col min="9" max="9" width="10.875" style="0" customWidth="1"/>
  </cols>
  <sheetData>
    <row r="1" spans="1:9" ht="27">
      <c r="A1" s="58"/>
      <c r="B1" s="58"/>
      <c r="C1" s="58"/>
      <c r="D1" s="58"/>
      <c r="E1" s="58"/>
      <c r="F1" s="58"/>
      <c r="G1" s="58"/>
      <c r="H1" s="58"/>
      <c r="I1" s="58"/>
    </row>
    <row r="2" spans="1:9" ht="20.25">
      <c r="A2" s="50" t="s">
        <v>180</v>
      </c>
      <c r="B2" s="50"/>
      <c r="C2" s="50"/>
      <c r="D2" s="50"/>
      <c r="E2" s="50"/>
      <c r="F2" s="50"/>
      <c r="G2" s="50"/>
      <c r="H2" s="50"/>
      <c r="I2" s="50"/>
    </row>
    <row r="3" spans="1:9" ht="14.25">
      <c r="A3" s="53" t="s">
        <v>0</v>
      </c>
      <c r="B3" s="53" t="s">
        <v>1</v>
      </c>
      <c r="C3" s="27"/>
      <c r="D3" s="59" t="s">
        <v>4</v>
      </c>
      <c r="E3" s="60"/>
      <c r="F3" s="47" t="s">
        <v>42</v>
      </c>
      <c r="G3" s="47" t="s">
        <v>43</v>
      </c>
      <c r="H3" s="47" t="s">
        <v>51</v>
      </c>
      <c r="I3" s="53" t="s">
        <v>175</v>
      </c>
    </row>
    <row r="4" spans="1:9" ht="14.25">
      <c r="A4" s="54"/>
      <c r="B4" s="54"/>
      <c r="C4" s="1"/>
      <c r="D4" s="2" t="s">
        <v>12</v>
      </c>
      <c r="E4" s="2" t="s">
        <v>13</v>
      </c>
      <c r="F4" s="48"/>
      <c r="G4" s="48"/>
      <c r="H4" s="48"/>
      <c r="I4" s="54"/>
    </row>
    <row r="5" spans="1:9" ht="24.75" customHeight="1">
      <c r="A5" s="44">
        <v>1</v>
      </c>
      <c r="B5" s="44" t="s">
        <v>25</v>
      </c>
      <c r="C5" s="3" t="s">
        <v>75</v>
      </c>
      <c r="D5" s="2">
        <v>1725</v>
      </c>
      <c r="E5" s="2">
        <v>1787</v>
      </c>
      <c r="F5" s="2">
        <f>E5-D5</f>
        <v>62</v>
      </c>
      <c r="G5" s="2">
        <v>3.1</v>
      </c>
      <c r="H5" s="2">
        <f>F5*G5</f>
        <v>192.20000000000002</v>
      </c>
      <c r="I5" s="2"/>
    </row>
    <row r="6" spans="1:9" ht="24.75" customHeight="1">
      <c r="A6" s="46"/>
      <c r="B6" s="46"/>
      <c r="C6" s="3" t="s">
        <v>76</v>
      </c>
      <c r="D6" s="2"/>
      <c r="E6" s="2"/>
      <c r="F6" s="2"/>
      <c r="G6" s="2"/>
      <c r="H6" s="2"/>
      <c r="I6" s="2"/>
    </row>
    <row r="7" spans="1:9" ht="24.75" customHeight="1">
      <c r="A7" s="44">
        <v>2</v>
      </c>
      <c r="B7" s="44" t="s">
        <v>52</v>
      </c>
      <c r="C7" s="3" t="s">
        <v>75</v>
      </c>
      <c r="D7" s="2">
        <v>790</v>
      </c>
      <c r="E7" s="2">
        <v>847</v>
      </c>
      <c r="F7" s="2">
        <f aca="true" t="shared" si="0" ref="F7:F24">E7-D7</f>
        <v>57</v>
      </c>
      <c r="G7" s="2">
        <v>3.1</v>
      </c>
      <c r="H7" s="2">
        <f aca="true" t="shared" si="1" ref="H7:H24">F7*G7</f>
        <v>176.70000000000002</v>
      </c>
      <c r="I7" s="2"/>
    </row>
    <row r="8" spans="1:9" ht="22.5" customHeight="1">
      <c r="A8" s="46"/>
      <c r="B8" s="46"/>
      <c r="C8" s="3" t="s">
        <v>76</v>
      </c>
      <c r="D8" s="2">
        <v>3271</v>
      </c>
      <c r="E8" s="2">
        <v>3365</v>
      </c>
      <c r="F8" s="2">
        <f t="shared" si="0"/>
        <v>94</v>
      </c>
      <c r="G8" s="2">
        <v>3.1</v>
      </c>
      <c r="H8" s="2">
        <f t="shared" si="1"/>
        <v>291.40000000000003</v>
      </c>
      <c r="I8" s="2"/>
    </row>
    <row r="9" spans="1:9" ht="23.25" customHeight="1">
      <c r="A9" s="44">
        <v>3</v>
      </c>
      <c r="B9" s="44" t="s">
        <v>68</v>
      </c>
      <c r="C9" s="3" t="s">
        <v>75</v>
      </c>
      <c r="D9" s="2">
        <v>1612</v>
      </c>
      <c r="E9" s="2">
        <v>1672</v>
      </c>
      <c r="F9" s="2">
        <f t="shared" si="0"/>
        <v>60</v>
      </c>
      <c r="G9" s="2">
        <v>3.1</v>
      </c>
      <c r="H9" s="2">
        <f t="shared" si="1"/>
        <v>186</v>
      </c>
      <c r="I9" s="2"/>
    </row>
    <row r="10" spans="1:9" ht="24" customHeight="1">
      <c r="A10" s="46"/>
      <c r="B10" s="46"/>
      <c r="C10" s="3" t="s">
        <v>76</v>
      </c>
      <c r="D10" s="2">
        <v>18</v>
      </c>
      <c r="E10" s="2">
        <v>34</v>
      </c>
      <c r="F10" s="2">
        <f t="shared" si="0"/>
        <v>16</v>
      </c>
      <c r="G10" s="2">
        <v>3.1</v>
      </c>
      <c r="H10" s="2">
        <f t="shared" si="1"/>
        <v>49.6</v>
      </c>
      <c r="I10" s="2"/>
    </row>
    <row r="11" spans="1:9" ht="28.5" customHeight="1">
      <c r="A11" s="44">
        <v>4</v>
      </c>
      <c r="B11" s="44" t="s">
        <v>30</v>
      </c>
      <c r="C11" s="3" t="s">
        <v>75</v>
      </c>
      <c r="D11" s="2">
        <v>3047</v>
      </c>
      <c r="E11" s="2">
        <v>3128</v>
      </c>
      <c r="F11" s="2">
        <f t="shared" si="0"/>
        <v>81</v>
      </c>
      <c r="G11" s="2">
        <v>3.1</v>
      </c>
      <c r="H11" s="2">
        <f t="shared" si="1"/>
        <v>251.1</v>
      </c>
      <c r="I11" s="2"/>
    </row>
    <row r="12" spans="1:9" ht="24" customHeight="1">
      <c r="A12" s="46"/>
      <c r="B12" s="46"/>
      <c r="C12" s="3" t="s">
        <v>76</v>
      </c>
      <c r="D12" s="2">
        <v>43</v>
      </c>
      <c r="E12" s="2">
        <v>92</v>
      </c>
      <c r="F12" s="2">
        <f t="shared" si="0"/>
        <v>49</v>
      </c>
      <c r="G12" s="2">
        <v>3.1</v>
      </c>
      <c r="H12" s="2">
        <f t="shared" si="1"/>
        <v>151.9</v>
      </c>
      <c r="I12" s="2"/>
    </row>
    <row r="13" spans="1:9" ht="26.25" customHeight="1">
      <c r="A13" s="44">
        <v>5</v>
      </c>
      <c r="B13" s="44" t="s">
        <v>69</v>
      </c>
      <c r="C13" s="3" t="s">
        <v>75</v>
      </c>
      <c r="D13" s="2">
        <v>745</v>
      </c>
      <c r="E13" s="2">
        <v>774</v>
      </c>
      <c r="F13" s="2">
        <f t="shared" si="0"/>
        <v>29</v>
      </c>
      <c r="G13" s="2">
        <v>3.1</v>
      </c>
      <c r="H13" s="2">
        <f t="shared" si="1"/>
        <v>89.9</v>
      </c>
      <c r="I13" s="2"/>
    </row>
    <row r="14" spans="1:9" ht="24.75" customHeight="1">
      <c r="A14" s="46"/>
      <c r="B14" s="46"/>
      <c r="C14" s="3" t="s">
        <v>76</v>
      </c>
      <c r="D14" s="2"/>
      <c r="E14" s="2"/>
      <c r="F14" s="2"/>
      <c r="G14" s="2"/>
      <c r="H14" s="2"/>
      <c r="I14" s="2"/>
    </row>
    <row r="15" spans="1:9" ht="25.5" customHeight="1">
      <c r="A15" s="44">
        <v>6</v>
      </c>
      <c r="B15" s="44" t="s">
        <v>70</v>
      </c>
      <c r="C15" s="3" t="s">
        <v>75</v>
      </c>
      <c r="D15" s="2">
        <v>2241</v>
      </c>
      <c r="E15" s="2">
        <v>2314</v>
      </c>
      <c r="F15" s="2">
        <f t="shared" si="0"/>
        <v>73</v>
      </c>
      <c r="G15" s="2">
        <v>3.1</v>
      </c>
      <c r="H15" s="2">
        <f t="shared" si="1"/>
        <v>226.3</v>
      </c>
      <c r="I15" s="2"/>
    </row>
    <row r="16" spans="1:9" ht="26.25" customHeight="1">
      <c r="A16" s="46"/>
      <c r="B16" s="46"/>
      <c r="C16" s="3" t="s">
        <v>76</v>
      </c>
      <c r="D16" s="2">
        <v>79</v>
      </c>
      <c r="E16" s="2">
        <v>79</v>
      </c>
      <c r="F16" s="2">
        <f t="shared" si="0"/>
        <v>0</v>
      </c>
      <c r="G16" s="2">
        <v>3.1</v>
      </c>
      <c r="H16" s="2">
        <f t="shared" si="1"/>
        <v>0</v>
      </c>
      <c r="I16" s="2"/>
    </row>
    <row r="17" spans="1:9" ht="25.5" customHeight="1">
      <c r="A17" s="44">
        <v>7</v>
      </c>
      <c r="B17" s="44" t="s">
        <v>71</v>
      </c>
      <c r="C17" s="3" t="s">
        <v>75</v>
      </c>
      <c r="D17" s="2">
        <v>492</v>
      </c>
      <c r="E17" s="2">
        <v>518</v>
      </c>
      <c r="F17" s="2">
        <f t="shared" si="0"/>
        <v>26</v>
      </c>
      <c r="G17" s="2">
        <v>3.1</v>
      </c>
      <c r="H17" s="2">
        <f t="shared" si="1"/>
        <v>80.60000000000001</v>
      </c>
      <c r="I17" s="2"/>
    </row>
    <row r="18" spans="1:9" ht="24.75" customHeight="1">
      <c r="A18" s="46"/>
      <c r="B18" s="46"/>
      <c r="C18" s="3" t="s">
        <v>76</v>
      </c>
      <c r="D18" s="2">
        <v>2934</v>
      </c>
      <c r="E18" s="2">
        <v>3030</v>
      </c>
      <c r="F18" s="2">
        <f t="shared" si="0"/>
        <v>96</v>
      </c>
      <c r="G18" s="2">
        <v>3.1</v>
      </c>
      <c r="H18" s="2">
        <f t="shared" si="1"/>
        <v>297.6</v>
      </c>
      <c r="I18" s="2"/>
    </row>
    <row r="19" spans="1:9" ht="25.5" customHeight="1">
      <c r="A19" s="44">
        <v>8</v>
      </c>
      <c r="B19" s="44" t="s">
        <v>72</v>
      </c>
      <c r="C19" s="3" t="s">
        <v>75</v>
      </c>
      <c r="D19" s="2">
        <v>2680</v>
      </c>
      <c r="E19" s="2">
        <v>2774</v>
      </c>
      <c r="F19" s="2">
        <f t="shared" si="0"/>
        <v>94</v>
      </c>
      <c r="G19" s="2">
        <v>3.1</v>
      </c>
      <c r="H19" s="2">
        <f>F19*G20</f>
        <v>291.40000000000003</v>
      </c>
      <c r="I19" s="2"/>
    </row>
    <row r="20" spans="1:9" ht="24" customHeight="1">
      <c r="A20" s="46"/>
      <c r="B20" s="46"/>
      <c r="C20" s="3" t="s">
        <v>76</v>
      </c>
      <c r="D20" s="2">
        <v>111</v>
      </c>
      <c r="E20" s="2">
        <v>127</v>
      </c>
      <c r="F20" s="2">
        <f t="shared" si="0"/>
        <v>16</v>
      </c>
      <c r="G20" s="2">
        <v>3.1</v>
      </c>
      <c r="H20" s="2">
        <f>F20*G21</f>
        <v>49.6</v>
      </c>
      <c r="I20" s="2"/>
    </row>
    <row r="21" spans="1:9" ht="26.25" customHeight="1">
      <c r="A21" s="44">
        <v>9</v>
      </c>
      <c r="B21" s="44" t="s">
        <v>73</v>
      </c>
      <c r="C21" s="3" t="s">
        <v>75</v>
      </c>
      <c r="D21" s="2">
        <v>2239</v>
      </c>
      <c r="E21" s="2">
        <v>2302</v>
      </c>
      <c r="F21" s="2">
        <f t="shared" si="0"/>
        <v>63</v>
      </c>
      <c r="G21" s="2">
        <v>3.1</v>
      </c>
      <c r="H21" s="2">
        <f t="shared" si="1"/>
        <v>195.3</v>
      </c>
      <c r="I21" s="2"/>
    </row>
    <row r="22" spans="1:9" ht="24.75" customHeight="1">
      <c r="A22" s="46"/>
      <c r="B22" s="46"/>
      <c r="C22" s="3" t="s">
        <v>81</v>
      </c>
      <c r="D22" s="2">
        <v>89</v>
      </c>
      <c r="E22" s="2">
        <v>91</v>
      </c>
      <c r="F22" s="2">
        <f t="shared" si="0"/>
        <v>2</v>
      </c>
      <c r="G22" s="2">
        <v>3.1</v>
      </c>
      <c r="H22" s="2">
        <f t="shared" si="1"/>
        <v>6.2</v>
      </c>
      <c r="I22" s="2"/>
    </row>
    <row r="23" spans="1:9" ht="24.75" customHeight="1">
      <c r="A23" s="44">
        <v>10</v>
      </c>
      <c r="B23" s="44" t="s">
        <v>74</v>
      </c>
      <c r="C23" s="3" t="s">
        <v>82</v>
      </c>
      <c r="D23" s="2">
        <v>2355</v>
      </c>
      <c r="E23" s="2">
        <v>2405</v>
      </c>
      <c r="F23" s="2">
        <f t="shared" si="0"/>
        <v>50</v>
      </c>
      <c r="G23" s="2">
        <v>3.1</v>
      </c>
      <c r="H23" s="2">
        <f t="shared" si="1"/>
        <v>155</v>
      </c>
      <c r="I23" s="2"/>
    </row>
    <row r="24" spans="1:9" ht="24" customHeight="1">
      <c r="A24" s="46"/>
      <c r="B24" s="46"/>
      <c r="C24" s="3" t="s">
        <v>83</v>
      </c>
      <c r="D24" s="3">
        <v>13</v>
      </c>
      <c r="E24" s="3">
        <v>26</v>
      </c>
      <c r="F24" s="2">
        <f t="shared" si="0"/>
        <v>13</v>
      </c>
      <c r="G24" s="2">
        <v>3.1</v>
      </c>
      <c r="H24" s="2">
        <f t="shared" si="1"/>
        <v>40.300000000000004</v>
      </c>
      <c r="I24" s="7"/>
    </row>
    <row r="25" spans="1:9" ht="24" customHeight="1">
      <c r="A25" s="7"/>
      <c r="B25" s="7" t="s">
        <v>14</v>
      </c>
      <c r="C25" s="7"/>
      <c r="D25" s="2"/>
      <c r="E25" s="2"/>
      <c r="F25" s="2">
        <f>SUM(F5:F24)</f>
        <v>881</v>
      </c>
      <c r="G25" s="2"/>
      <c r="H25" s="2">
        <f>SUM(H5:H24)</f>
        <v>2731.1000000000004</v>
      </c>
      <c r="I25" s="2"/>
    </row>
    <row r="27" spans="2:3" ht="14.25">
      <c r="B27" s="11"/>
      <c r="C27" s="11"/>
    </row>
    <row r="28" spans="2:8" ht="14.25">
      <c r="B28" t="s">
        <v>164</v>
      </c>
      <c r="H28" t="s">
        <v>165</v>
      </c>
    </row>
  </sheetData>
  <sheetProtection/>
  <mergeCells count="29">
    <mergeCell ref="A1:I1"/>
    <mergeCell ref="A2:I2"/>
    <mergeCell ref="A3:A4"/>
    <mergeCell ref="B3:B4"/>
    <mergeCell ref="D3:E3"/>
    <mergeCell ref="I3:I4"/>
    <mergeCell ref="F3:F4"/>
    <mergeCell ref="G3:G4"/>
    <mergeCell ref="H3:H4"/>
    <mergeCell ref="A19:A20"/>
    <mergeCell ref="A21:A22"/>
    <mergeCell ref="A23:A24"/>
    <mergeCell ref="B5:B6"/>
    <mergeCell ref="B9:B10"/>
    <mergeCell ref="B13:B14"/>
    <mergeCell ref="B15:B16"/>
    <mergeCell ref="B7:B8"/>
    <mergeCell ref="B11:B12"/>
    <mergeCell ref="A17:A18"/>
    <mergeCell ref="A5:A6"/>
    <mergeCell ref="A9:A10"/>
    <mergeCell ref="A13:A14"/>
    <mergeCell ref="A15:A16"/>
    <mergeCell ref="A7:A8"/>
    <mergeCell ref="A11:A12"/>
    <mergeCell ref="B19:B20"/>
    <mergeCell ref="B21:B22"/>
    <mergeCell ref="B23:B24"/>
    <mergeCell ref="B17:B18"/>
  </mergeCells>
  <printOptions horizontalCentered="1"/>
  <pageMargins left="0.7480314960629921" right="0.7480314960629921" top="1.26" bottom="0.984251968503937" header="0.63" footer="0.5118110236220472"/>
  <pageSetup orientation="portrait" paperSize="9" r:id="rId1"/>
  <headerFooter alignWithMargins="0">
    <oddHeader>&amp;C&amp;"宋体,加粗"&amp;20经营服务中心租点
月水费明细表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D15" sqref="D15"/>
    </sheetView>
  </sheetViews>
  <sheetFormatPr defaultColWidth="9.00390625" defaultRowHeight="14.25"/>
  <cols>
    <col min="1" max="1" width="6.37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7.75">
      <c r="A1" s="49"/>
      <c r="B1" s="49"/>
      <c r="C1" s="49"/>
      <c r="D1" s="49"/>
      <c r="E1" s="49"/>
      <c r="F1" s="49"/>
      <c r="G1" s="49"/>
      <c r="H1" s="49"/>
    </row>
    <row r="2" spans="1:8" ht="20.25">
      <c r="A2" s="50" t="s">
        <v>181</v>
      </c>
      <c r="B2" s="50"/>
      <c r="C2" s="50"/>
      <c r="D2" s="50"/>
      <c r="E2" s="50"/>
      <c r="F2" s="50"/>
      <c r="G2" s="50"/>
      <c r="H2" s="50"/>
    </row>
    <row r="3" spans="1:8" ht="14.25">
      <c r="A3" s="53" t="s">
        <v>0</v>
      </c>
      <c r="B3" s="53" t="s">
        <v>1</v>
      </c>
      <c r="C3" s="59" t="s">
        <v>2</v>
      </c>
      <c r="D3" s="60"/>
      <c r="E3" s="53" t="s">
        <v>3</v>
      </c>
      <c r="F3" s="47" t="s">
        <v>43</v>
      </c>
      <c r="G3" s="47" t="s">
        <v>44</v>
      </c>
      <c r="H3" s="53" t="s">
        <v>173</v>
      </c>
    </row>
    <row r="4" spans="1:8" ht="14.25">
      <c r="A4" s="54"/>
      <c r="B4" s="54"/>
      <c r="C4" s="2" t="s">
        <v>12</v>
      </c>
      <c r="D4" s="2" t="s">
        <v>13</v>
      </c>
      <c r="E4" s="54"/>
      <c r="F4" s="48"/>
      <c r="G4" s="48"/>
      <c r="H4" s="54"/>
    </row>
    <row r="5" spans="1:8" ht="30" customHeight="1">
      <c r="A5" s="2">
        <v>1</v>
      </c>
      <c r="B5" s="13" t="s">
        <v>15</v>
      </c>
      <c r="C5" s="2">
        <v>16275</v>
      </c>
      <c r="D5" s="2">
        <v>16786</v>
      </c>
      <c r="E5" s="6">
        <f>D5-C5</f>
        <v>511</v>
      </c>
      <c r="F5" s="2">
        <v>0.54</v>
      </c>
      <c r="G5" s="2">
        <f>E5*F5</f>
        <v>275.94</v>
      </c>
      <c r="H5" s="2"/>
    </row>
    <row r="6" spans="1:8" ht="30" customHeight="1">
      <c r="A6" s="2">
        <v>2</v>
      </c>
      <c r="B6" s="13" t="s">
        <v>16</v>
      </c>
      <c r="C6" s="2">
        <v>11755</v>
      </c>
      <c r="D6" s="2">
        <v>11941</v>
      </c>
      <c r="E6" s="6">
        <f aca="true" t="shared" si="0" ref="E6:E14">D6-C6</f>
        <v>186</v>
      </c>
      <c r="F6" s="2">
        <v>0.54</v>
      </c>
      <c r="G6" s="2">
        <f aca="true" t="shared" si="1" ref="G6:G14">E6*F6</f>
        <v>100.44000000000001</v>
      </c>
      <c r="H6" s="2"/>
    </row>
    <row r="7" spans="1:8" ht="30" customHeight="1">
      <c r="A7" s="2">
        <v>3</v>
      </c>
      <c r="B7" s="13" t="s">
        <v>17</v>
      </c>
      <c r="C7" s="2">
        <v>17408</v>
      </c>
      <c r="D7" s="2">
        <v>17606</v>
      </c>
      <c r="E7" s="6">
        <f t="shared" si="0"/>
        <v>198</v>
      </c>
      <c r="F7" s="2">
        <v>0.54</v>
      </c>
      <c r="G7" s="2">
        <f t="shared" si="1"/>
        <v>106.92</v>
      </c>
      <c r="H7" s="2"/>
    </row>
    <row r="8" spans="1:8" ht="30" customHeight="1">
      <c r="A8" s="2">
        <v>4</v>
      </c>
      <c r="B8" s="13" t="s">
        <v>18</v>
      </c>
      <c r="C8" s="2">
        <v>22011</v>
      </c>
      <c r="D8" s="2">
        <v>23041</v>
      </c>
      <c r="E8" s="6">
        <f t="shared" si="0"/>
        <v>1030</v>
      </c>
      <c r="F8" s="2">
        <v>0.54</v>
      </c>
      <c r="G8" s="2">
        <f t="shared" si="1"/>
        <v>556.2</v>
      </c>
      <c r="H8" s="2"/>
    </row>
    <row r="9" spans="1:8" ht="30" customHeight="1">
      <c r="A9" s="2">
        <v>6</v>
      </c>
      <c r="B9" s="13" t="s">
        <v>19</v>
      </c>
      <c r="C9" s="2">
        <v>31385</v>
      </c>
      <c r="D9" s="2">
        <v>32121</v>
      </c>
      <c r="E9" s="6">
        <f t="shared" si="0"/>
        <v>736</v>
      </c>
      <c r="F9" s="2">
        <v>0.54</v>
      </c>
      <c r="G9" s="2">
        <f t="shared" si="1"/>
        <v>397.44000000000005</v>
      </c>
      <c r="H9" s="2"/>
    </row>
    <row r="10" spans="1:8" ht="30" customHeight="1">
      <c r="A10" s="3">
        <v>7</v>
      </c>
      <c r="B10" s="14" t="s">
        <v>20</v>
      </c>
      <c r="C10" s="3">
        <v>21413</v>
      </c>
      <c r="D10" s="3">
        <v>22044</v>
      </c>
      <c r="E10" s="12">
        <f t="shared" si="0"/>
        <v>631</v>
      </c>
      <c r="F10" s="2">
        <v>0.54</v>
      </c>
      <c r="G10" s="2">
        <f t="shared" si="1"/>
        <v>340.74</v>
      </c>
      <c r="H10" s="2"/>
    </row>
    <row r="11" spans="1:8" ht="30" customHeight="1">
      <c r="A11" s="3">
        <v>8</v>
      </c>
      <c r="B11" s="14" t="s">
        <v>21</v>
      </c>
      <c r="C11" s="3">
        <v>20758</v>
      </c>
      <c r="D11" s="3">
        <v>21532</v>
      </c>
      <c r="E11" s="12">
        <f t="shared" si="0"/>
        <v>774</v>
      </c>
      <c r="F11" s="2">
        <v>0.54</v>
      </c>
      <c r="G11" s="2">
        <f t="shared" si="1"/>
        <v>417.96000000000004</v>
      </c>
      <c r="H11" s="2"/>
    </row>
    <row r="12" spans="1:8" ht="30" customHeight="1">
      <c r="A12" s="3">
        <v>9</v>
      </c>
      <c r="B12" s="14" t="s">
        <v>22</v>
      </c>
      <c r="C12" s="3">
        <v>49976</v>
      </c>
      <c r="D12" s="3">
        <v>50960</v>
      </c>
      <c r="E12" s="12">
        <f t="shared" si="0"/>
        <v>984</v>
      </c>
      <c r="F12" s="2">
        <v>0.54</v>
      </c>
      <c r="G12" s="2">
        <f t="shared" si="1"/>
        <v>531.36</v>
      </c>
      <c r="H12" s="2"/>
    </row>
    <row r="13" spans="1:8" ht="30" customHeight="1">
      <c r="A13" s="3"/>
      <c r="B13" s="15" t="s">
        <v>85</v>
      </c>
      <c r="C13" s="3">
        <v>13558</v>
      </c>
      <c r="D13" s="3">
        <v>14284</v>
      </c>
      <c r="E13" s="12">
        <f t="shared" si="0"/>
        <v>726</v>
      </c>
      <c r="F13" s="2">
        <v>0.54</v>
      </c>
      <c r="G13" s="2">
        <f t="shared" si="1"/>
        <v>392.04</v>
      </c>
      <c r="H13" s="2"/>
    </row>
    <row r="14" spans="1:8" ht="30" customHeight="1">
      <c r="A14" s="3"/>
      <c r="B14" s="15" t="s">
        <v>86</v>
      </c>
      <c r="C14" s="3">
        <v>6297</v>
      </c>
      <c r="D14" s="3">
        <v>6955</v>
      </c>
      <c r="E14" s="12">
        <f t="shared" si="0"/>
        <v>658</v>
      </c>
      <c r="F14" s="2">
        <v>0.54</v>
      </c>
      <c r="G14" s="2">
        <f t="shared" si="1"/>
        <v>355.32000000000005</v>
      </c>
      <c r="H14" s="2"/>
    </row>
    <row r="15" spans="1:8" ht="30" customHeight="1">
      <c r="A15" s="3"/>
      <c r="B15" s="15"/>
      <c r="C15" s="3"/>
      <c r="D15" s="3"/>
      <c r="E15" s="12"/>
      <c r="F15" s="3"/>
      <c r="G15" s="3"/>
      <c r="H15" s="2"/>
    </row>
    <row r="16" spans="1:8" ht="30" customHeight="1">
      <c r="A16" s="34" t="s">
        <v>14</v>
      </c>
      <c r="B16" s="3" t="s">
        <v>8</v>
      </c>
      <c r="C16" s="3"/>
      <c r="D16" s="3"/>
      <c r="E16" s="3">
        <f>SUM(E5:E15)</f>
        <v>6434</v>
      </c>
      <c r="F16" s="3"/>
      <c r="G16" s="3">
        <f>SUM(G5:G15)</f>
        <v>3474.3600000000006</v>
      </c>
      <c r="H16" s="3"/>
    </row>
    <row r="19" spans="2:7" ht="14.25">
      <c r="B19" t="s">
        <v>164</v>
      </c>
      <c r="G19" t="s">
        <v>166</v>
      </c>
    </row>
    <row r="20" ht="14.25">
      <c r="A20" t="s">
        <v>24</v>
      </c>
    </row>
  </sheetData>
  <sheetProtection/>
  <mergeCells count="9">
    <mergeCell ref="A1:H1"/>
    <mergeCell ref="A2:H2"/>
    <mergeCell ref="A3:A4"/>
    <mergeCell ref="B3:B4"/>
    <mergeCell ref="C3:D3"/>
    <mergeCell ref="E3:E4"/>
    <mergeCell ref="H3:H4"/>
    <mergeCell ref="F3:F4"/>
    <mergeCell ref="G3:G4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D8" sqref="D8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63" t="s">
        <v>182</v>
      </c>
      <c r="B1" s="63"/>
      <c r="C1" s="63"/>
      <c r="D1" s="63"/>
      <c r="E1" s="63"/>
      <c r="F1" s="63"/>
      <c r="G1" s="63"/>
      <c r="H1" s="63"/>
    </row>
    <row r="2" spans="1:8" ht="30" customHeight="1">
      <c r="A2" s="30" t="s">
        <v>97</v>
      </c>
      <c r="B2" s="30" t="s">
        <v>98</v>
      </c>
      <c r="C2" s="31" t="s">
        <v>99</v>
      </c>
      <c r="D2" s="31" t="s">
        <v>100</v>
      </c>
      <c r="E2" s="31" t="s">
        <v>101</v>
      </c>
      <c r="F2" s="30" t="s">
        <v>102</v>
      </c>
      <c r="G2" s="30" t="s">
        <v>103</v>
      </c>
      <c r="H2" s="30" t="s">
        <v>176</v>
      </c>
    </row>
    <row r="3" spans="1:8" ht="30" customHeight="1">
      <c r="A3" s="30">
        <v>1</v>
      </c>
      <c r="B3" s="30" t="s">
        <v>104</v>
      </c>
      <c r="C3" s="30">
        <v>15596</v>
      </c>
      <c r="D3" s="30">
        <v>16328</v>
      </c>
      <c r="E3" s="30">
        <f>D3-C3</f>
        <v>732</v>
      </c>
      <c r="F3" s="30">
        <v>0.54</v>
      </c>
      <c r="G3" s="30">
        <f>E3*F3</f>
        <v>395.28000000000003</v>
      </c>
      <c r="H3" s="30"/>
    </row>
    <row r="4" spans="1:8" ht="30" customHeight="1">
      <c r="A4" s="30">
        <v>2</v>
      </c>
      <c r="B4" s="30" t="s">
        <v>105</v>
      </c>
      <c r="C4" s="30">
        <v>8645</v>
      </c>
      <c r="D4" s="30">
        <v>9456</v>
      </c>
      <c r="E4" s="30">
        <f>D4-C4</f>
        <v>811</v>
      </c>
      <c r="F4" s="30">
        <v>0.54</v>
      </c>
      <c r="G4" s="30">
        <f>E4*F4</f>
        <v>437.94000000000005</v>
      </c>
      <c r="H4" s="30"/>
    </row>
    <row r="5" spans="1:8" ht="30" customHeight="1">
      <c r="A5" s="30">
        <v>3</v>
      </c>
      <c r="B5" s="30" t="s">
        <v>106</v>
      </c>
      <c r="C5" s="30">
        <v>17419</v>
      </c>
      <c r="D5" s="30">
        <v>20139</v>
      </c>
      <c r="E5" s="30">
        <f>D5-C5</f>
        <v>2720</v>
      </c>
      <c r="F5" s="30">
        <v>0.54</v>
      </c>
      <c r="G5" s="30">
        <f>E5*F5</f>
        <v>1468.8000000000002</v>
      </c>
      <c r="H5" s="30"/>
    </row>
    <row r="6" spans="1:8" ht="30" customHeight="1">
      <c r="A6" s="30">
        <v>4</v>
      </c>
      <c r="B6" s="30" t="s">
        <v>107</v>
      </c>
      <c r="C6" s="30">
        <v>3538</v>
      </c>
      <c r="D6" s="30">
        <v>3538</v>
      </c>
      <c r="E6" s="30">
        <f>D6-C6</f>
        <v>0</v>
      </c>
      <c r="F6" s="30">
        <v>0.54</v>
      </c>
      <c r="G6" s="30">
        <f>E6*F6</f>
        <v>0</v>
      </c>
      <c r="H6" s="30"/>
    </row>
    <row r="7" spans="1:8" ht="30" customHeight="1">
      <c r="A7" s="30">
        <v>5</v>
      </c>
      <c r="B7" s="30" t="s">
        <v>157</v>
      </c>
      <c r="C7" s="30">
        <v>16955</v>
      </c>
      <c r="D7" s="30">
        <v>19850</v>
      </c>
      <c r="E7" s="30">
        <f>D7-C7</f>
        <v>2895</v>
      </c>
      <c r="F7" s="30">
        <v>0.54</v>
      </c>
      <c r="G7" s="30">
        <f>E7*F7</f>
        <v>1563.3000000000002</v>
      </c>
      <c r="H7" s="30"/>
    </row>
    <row r="8" spans="1:8" ht="30" customHeight="1">
      <c r="A8" s="30">
        <v>6</v>
      </c>
      <c r="B8" s="30"/>
      <c r="C8" s="30"/>
      <c r="D8" s="30"/>
      <c r="E8" s="30"/>
      <c r="F8" s="30"/>
      <c r="G8" s="30"/>
      <c r="H8" s="30"/>
    </row>
    <row r="9" spans="1:8" ht="30" customHeight="1">
      <c r="A9" s="30">
        <v>7</v>
      </c>
      <c r="B9" s="30"/>
      <c r="C9" s="30"/>
      <c r="D9" s="30"/>
      <c r="E9" s="30"/>
      <c r="F9" s="30"/>
      <c r="G9" s="30"/>
      <c r="H9" s="30"/>
    </row>
    <row r="10" spans="1:8" ht="30" customHeight="1">
      <c r="A10" s="30">
        <v>8</v>
      </c>
      <c r="B10" s="30"/>
      <c r="C10" s="30"/>
      <c r="D10" s="30"/>
      <c r="E10" s="30"/>
      <c r="F10" s="30"/>
      <c r="G10" s="30"/>
      <c r="H10" s="30"/>
    </row>
    <row r="11" spans="1:8" ht="30" customHeight="1">
      <c r="A11" s="30">
        <v>9</v>
      </c>
      <c r="B11" s="30"/>
      <c r="C11" s="30"/>
      <c r="D11" s="30"/>
      <c r="E11" s="30"/>
      <c r="F11" s="30"/>
      <c r="G11" s="30"/>
      <c r="H11" s="30"/>
    </row>
    <row r="12" spans="1:8" ht="30" customHeight="1">
      <c r="A12" s="30">
        <v>10</v>
      </c>
      <c r="B12" s="30"/>
      <c r="C12" s="30"/>
      <c r="D12" s="30"/>
      <c r="E12" s="30"/>
      <c r="F12" s="30"/>
      <c r="G12" s="30"/>
      <c r="H12" s="30"/>
    </row>
    <row r="13" spans="1:8" ht="30" customHeight="1">
      <c r="A13" s="30">
        <v>11</v>
      </c>
      <c r="B13" s="30"/>
      <c r="C13" s="30"/>
      <c r="D13" s="30"/>
      <c r="E13" s="30"/>
      <c r="F13" s="30"/>
      <c r="G13" s="30"/>
      <c r="H13" s="30"/>
    </row>
    <row r="14" spans="1:8" ht="30" customHeight="1">
      <c r="A14" s="30">
        <v>12</v>
      </c>
      <c r="B14" s="30"/>
      <c r="C14" s="30"/>
      <c r="D14" s="30"/>
      <c r="E14" s="30"/>
      <c r="F14" s="30"/>
      <c r="G14" s="30"/>
      <c r="H14" s="30"/>
    </row>
    <row r="15" spans="1:8" ht="30" customHeight="1">
      <c r="A15" s="30">
        <v>13</v>
      </c>
      <c r="B15" s="30"/>
      <c r="C15" s="30"/>
      <c r="D15" s="30"/>
      <c r="E15" s="30"/>
      <c r="F15" s="30"/>
      <c r="G15" s="30"/>
      <c r="H15" s="30"/>
    </row>
    <row r="16" spans="1:8" ht="30" customHeight="1">
      <c r="A16" s="30">
        <v>14</v>
      </c>
      <c r="B16" s="30"/>
      <c r="C16" s="30"/>
      <c r="D16" s="30"/>
      <c r="E16" s="30"/>
      <c r="F16" s="30"/>
      <c r="G16" s="30"/>
      <c r="H16" s="30"/>
    </row>
    <row r="17" spans="1:8" ht="30" customHeight="1">
      <c r="A17" s="30">
        <v>15</v>
      </c>
      <c r="B17" s="30"/>
      <c r="C17" s="30"/>
      <c r="D17" s="30"/>
      <c r="E17" s="30"/>
      <c r="F17" s="30"/>
      <c r="G17" s="30"/>
      <c r="H17" s="30"/>
    </row>
    <row r="18" spans="1:8" ht="30" customHeight="1">
      <c r="A18" s="30">
        <v>16</v>
      </c>
      <c r="B18" s="30" t="s">
        <v>108</v>
      </c>
      <c r="C18" s="30"/>
      <c r="D18" s="30"/>
      <c r="E18" s="30">
        <f>SUM(E3:E17)</f>
        <v>7158</v>
      </c>
      <c r="F18" s="30"/>
      <c r="G18" s="30">
        <f>SUM(G3:G17)</f>
        <v>3865.3200000000006</v>
      </c>
      <c r="H18" s="30"/>
    </row>
    <row r="20" ht="14.25">
      <c r="A20" t="s">
        <v>96</v>
      </c>
    </row>
    <row r="21" spans="2:7" ht="14.25">
      <c r="B21" t="s">
        <v>164</v>
      </c>
      <c r="G21" t="s">
        <v>165</v>
      </c>
    </row>
  </sheetData>
  <sheetProtection/>
  <mergeCells count="1">
    <mergeCell ref="A1:H1"/>
  </mergeCells>
  <printOptions horizontalCentered="1"/>
  <pageMargins left="0.7480314960629921" right="0.7480314960629921" top="1.24" bottom="0.984251968503937" header="0.5118110236220472" footer="0.5118110236220472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0">
      <selection activeCell="D21" sqref="D21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63" t="s">
        <v>183</v>
      </c>
      <c r="B1" s="63"/>
      <c r="C1" s="63"/>
      <c r="D1" s="63"/>
      <c r="E1" s="63"/>
      <c r="F1" s="63"/>
      <c r="G1" s="63"/>
      <c r="H1" s="63"/>
    </row>
    <row r="2" spans="1:8" ht="30" customHeight="1">
      <c r="A2" s="30" t="s">
        <v>109</v>
      </c>
      <c r="B2" s="30" t="s">
        <v>110</v>
      </c>
      <c r="C2" s="31" t="s">
        <v>111</v>
      </c>
      <c r="D2" s="31" t="s">
        <v>112</v>
      </c>
      <c r="E2" s="31" t="s">
        <v>113</v>
      </c>
      <c r="F2" s="30" t="s">
        <v>114</v>
      </c>
      <c r="G2" s="30" t="s">
        <v>115</v>
      </c>
      <c r="H2" s="30" t="s">
        <v>175</v>
      </c>
    </row>
    <row r="3" spans="1:8" ht="30" customHeight="1">
      <c r="A3" s="30">
        <v>1</v>
      </c>
      <c r="B3" s="30" t="s">
        <v>116</v>
      </c>
      <c r="C3" s="30">
        <v>18007</v>
      </c>
      <c r="D3" s="30">
        <v>19197</v>
      </c>
      <c r="E3" s="30">
        <f>D3-C3</f>
        <v>1190</v>
      </c>
      <c r="F3" s="30">
        <v>0.54</v>
      </c>
      <c r="G3" s="30">
        <f>E3*F3</f>
        <v>642.6</v>
      </c>
      <c r="H3" s="30"/>
    </row>
    <row r="4" spans="1:8" ht="30" customHeight="1">
      <c r="A4" s="30">
        <v>2</v>
      </c>
      <c r="B4" s="30" t="s">
        <v>117</v>
      </c>
      <c r="C4" s="30">
        <v>31340</v>
      </c>
      <c r="D4" s="30">
        <v>34341</v>
      </c>
      <c r="E4" s="30">
        <f aca="true" t="shared" si="0" ref="E4:E19">D4-C4</f>
        <v>3001</v>
      </c>
      <c r="F4" s="30">
        <v>0.54</v>
      </c>
      <c r="G4" s="30">
        <f aca="true" t="shared" si="1" ref="G4:G20">E4*F4</f>
        <v>1620.5400000000002</v>
      </c>
      <c r="H4" s="30"/>
    </row>
    <row r="5" spans="1:8" ht="30" customHeight="1">
      <c r="A5" s="30">
        <v>3</v>
      </c>
      <c r="B5" s="30" t="s">
        <v>118</v>
      </c>
      <c r="C5" s="30">
        <v>16512</v>
      </c>
      <c r="D5" s="30">
        <v>17622</v>
      </c>
      <c r="E5" s="30">
        <f t="shared" si="0"/>
        <v>1110</v>
      </c>
      <c r="F5" s="30">
        <v>0.54</v>
      </c>
      <c r="G5" s="30">
        <f t="shared" si="1"/>
        <v>599.4000000000001</v>
      </c>
      <c r="H5" s="30"/>
    </row>
    <row r="6" spans="1:8" ht="30" customHeight="1">
      <c r="A6" s="30">
        <v>4</v>
      </c>
      <c r="B6" s="30" t="s">
        <v>119</v>
      </c>
      <c r="C6" s="30">
        <v>10735</v>
      </c>
      <c r="D6" s="30">
        <v>11629</v>
      </c>
      <c r="E6" s="30">
        <f t="shared" si="0"/>
        <v>894</v>
      </c>
      <c r="F6" s="30">
        <v>0.54</v>
      </c>
      <c r="G6" s="30">
        <f t="shared" si="1"/>
        <v>482.76000000000005</v>
      </c>
      <c r="H6" s="30"/>
    </row>
    <row r="7" spans="1:8" ht="30" customHeight="1">
      <c r="A7" s="30">
        <v>5</v>
      </c>
      <c r="B7" s="30" t="s">
        <v>154</v>
      </c>
      <c r="C7" s="30">
        <v>31132</v>
      </c>
      <c r="D7" s="30">
        <v>34142</v>
      </c>
      <c r="E7" s="30">
        <f t="shared" si="0"/>
        <v>3010</v>
      </c>
      <c r="F7" s="30">
        <v>0.54</v>
      </c>
      <c r="G7" s="30">
        <f t="shared" si="1"/>
        <v>1625.4</v>
      </c>
      <c r="H7" s="30"/>
    </row>
    <row r="8" spans="1:8" ht="30" customHeight="1">
      <c r="A8" s="30">
        <v>6</v>
      </c>
      <c r="B8" s="30" t="s">
        <v>120</v>
      </c>
      <c r="C8" s="30">
        <v>19212</v>
      </c>
      <c r="D8" s="30">
        <v>20549</v>
      </c>
      <c r="E8" s="30">
        <f t="shared" si="0"/>
        <v>1337</v>
      </c>
      <c r="F8" s="30">
        <v>0.54</v>
      </c>
      <c r="G8" s="30">
        <f t="shared" si="1"/>
        <v>721.98</v>
      </c>
      <c r="H8" s="30"/>
    </row>
    <row r="9" spans="1:8" ht="30" customHeight="1">
      <c r="A9" s="30">
        <v>7</v>
      </c>
      <c r="B9" s="30" t="s">
        <v>152</v>
      </c>
      <c r="C9" s="30">
        <v>24545</v>
      </c>
      <c r="D9" s="30">
        <v>27094</v>
      </c>
      <c r="E9" s="30">
        <f t="shared" si="0"/>
        <v>2549</v>
      </c>
      <c r="F9" s="30">
        <v>0.54</v>
      </c>
      <c r="G9" s="30">
        <f t="shared" si="1"/>
        <v>1376.46</v>
      </c>
      <c r="H9" s="30"/>
    </row>
    <row r="10" spans="1:8" ht="30" customHeight="1">
      <c r="A10" s="30">
        <v>8</v>
      </c>
      <c r="B10" s="30" t="s">
        <v>121</v>
      </c>
      <c r="C10" s="30">
        <v>18935</v>
      </c>
      <c r="D10" s="30">
        <v>21226</v>
      </c>
      <c r="E10" s="30">
        <f t="shared" si="0"/>
        <v>2291</v>
      </c>
      <c r="F10" s="30">
        <v>0.54</v>
      </c>
      <c r="G10" s="30">
        <f t="shared" si="1"/>
        <v>1237.14</v>
      </c>
      <c r="H10" s="30"/>
    </row>
    <row r="11" spans="1:8" ht="30" customHeight="1">
      <c r="A11" s="30">
        <v>9</v>
      </c>
      <c r="B11" s="30" t="s">
        <v>153</v>
      </c>
      <c r="C11" s="30">
        <v>4128</v>
      </c>
      <c r="D11" s="30">
        <v>4128</v>
      </c>
      <c r="E11" s="30">
        <f t="shared" si="0"/>
        <v>0</v>
      </c>
      <c r="F11" s="30">
        <v>0.54</v>
      </c>
      <c r="G11" s="30">
        <f t="shared" si="1"/>
        <v>0</v>
      </c>
      <c r="H11" s="30"/>
    </row>
    <row r="12" spans="1:8" ht="30" customHeight="1">
      <c r="A12" s="30">
        <v>10</v>
      </c>
      <c r="B12" s="30" t="s">
        <v>122</v>
      </c>
      <c r="C12" s="30">
        <v>17591</v>
      </c>
      <c r="D12" s="30">
        <v>19039</v>
      </c>
      <c r="E12" s="30">
        <f t="shared" si="0"/>
        <v>1448</v>
      </c>
      <c r="F12" s="30">
        <v>0.54</v>
      </c>
      <c r="G12" s="30">
        <f t="shared" si="1"/>
        <v>781.9200000000001</v>
      </c>
      <c r="H12" s="30"/>
    </row>
    <row r="13" spans="1:8" ht="30" customHeight="1">
      <c r="A13" s="30">
        <v>11</v>
      </c>
      <c r="B13" s="30" t="s">
        <v>123</v>
      </c>
      <c r="C13" s="30">
        <v>13552</v>
      </c>
      <c r="D13" s="30">
        <v>16446</v>
      </c>
      <c r="E13" s="30">
        <f t="shared" si="0"/>
        <v>2894</v>
      </c>
      <c r="F13" s="30">
        <v>0.54</v>
      </c>
      <c r="G13" s="30">
        <f t="shared" si="1"/>
        <v>1562.76</v>
      </c>
      <c r="H13" s="30"/>
    </row>
    <row r="14" spans="1:8" ht="30" customHeight="1">
      <c r="A14" s="30">
        <v>12</v>
      </c>
      <c r="B14" s="30" t="s">
        <v>124</v>
      </c>
      <c r="C14" s="30">
        <v>44274</v>
      </c>
      <c r="D14" s="30">
        <v>47605</v>
      </c>
      <c r="E14" s="30">
        <f t="shared" si="0"/>
        <v>3331</v>
      </c>
      <c r="F14" s="30">
        <v>0.54</v>
      </c>
      <c r="G14" s="30">
        <f t="shared" si="1"/>
        <v>1798.74</v>
      </c>
      <c r="H14" s="30"/>
    </row>
    <row r="15" spans="1:8" ht="30" customHeight="1">
      <c r="A15" s="30">
        <v>13</v>
      </c>
      <c r="B15" s="30" t="s">
        <v>160</v>
      </c>
      <c r="C15" s="30">
        <v>23691</v>
      </c>
      <c r="D15" s="30">
        <v>27164</v>
      </c>
      <c r="E15" s="30">
        <f t="shared" si="0"/>
        <v>3473</v>
      </c>
      <c r="F15" s="30">
        <v>0.54</v>
      </c>
      <c r="G15" s="30">
        <f t="shared" si="1"/>
        <v>1875.42</v>
      </c>
      <c r="H15" s="30"/>
    </row>
    <row r="16" spans="1:8" ht="30" customHeight="1">
      <c r="A16" s="30">
        <v>14</v>
      </c>
      <c r="B16" s="30" t="s">
        <v>125</v>
      </c>
      <c r="C16" s="30">
        <v>37912</v>
      </c>
      <c r="D16" s="30">
        <v>41983</v>
      </c>
      <c r="E16" s="30">
        <f t="shared" si="0"/>
        <v>4071</v>
      </c>
      <c r="F16" s="30">
        <v>0.54</v>
      </c>
      <c r="G16" s="30">
        <f t="shared" si="1"/>
        <v>2198.34</v>
      </c>
      <c r="H16" s="30"/>
    </row>
    <row r="17" spans="1:8" ht="30" customHeight="1">
      <c r="A17" s="30">
        <v>15</v>
      </c>
      <c r="B17" s="30" t="s">
        <v>126</v>
      </c>
      <c r="C17" s="30">
        <v>19852</v>
      </c>
      <c r="D17" s="30">
        <v>22792</v>
      </c>
      <c r="E17" s="30">
        <f t="shared" si="0"/>
        <v>2940</v>
      </c>
      <c r="F17" s="30">
        <v>0.54</v>
      </c>
      <c r="G17" s="30">
        <f t="shared" si="1"/>
        <v>1587.6000000000001</v>
      </c>
      <c r="H17" s="30"/>
    </row>
    <row r="18" spans="1:8" ht="30" customHeight="1">
      <c r="A18" s="30">
        <v>16</v>
      </c>
      <c r="B18" s="30" t="s">
        <v>127</v>
      </c>
      <c r="C18" s="30">
        <v>17823</v>
      </c>
      <c r="D18" s="30">
        <v>19172</v>
      </c>
      <c r="E18" s="30">
        <f t="shared" si="0"/>
        <v>1349</v>
      </c>
      <c r="F18" s="30">
        <v>0.54</v>
      </c>
      <c r="G18" s="30">
        <f t="shared" si="1"/>
        <v>728.46</v>
      </c>
      <c r="H18" s="30"/>
    </row>
    <row r="19" spans="1:8" ht="30" customHeight="1">
      <c r="A19" s="5">
        <v>17</v>
      </c>
      <c r="B19" s="5" t="s">
        <v>128</v>
      </c>
      <c r="C19" s="32">
        <v>8756</v>
      </c>
      <c r="D19" s="32">
        <v>10059</v>
      </c>
      <c r="E19" s="30">
        <f t="shared" si="0"/>
        <v>1303</v>
      </c>
      <c r="F19" s="30">
        <v>0.54</v>
      </c>
      <c r="G19" s="30">
        <f t="shared" si="1"/>
        <v>703.62</v>
      </c>
      <c r="H19" s="31"/>
    </row>
    <row r="20" spans="1:8" ht="30" customHeight="1">
      <c r="A20" s="5">
        <v>18</v>
      </c>
      <c r="B20" s="5" t="s">
        <v>129</v>
      </c>
      <c r="C20" s="32">
        <v>557</v>
      </c>
      <c r="D20" s="32">
        <v>645</v>
      </c>
      <c r="E20" s="30">
        <f>(D20-C20)*40</f>
        <v>3520</v>
      </c>
      <c r="F20" s="30">
        <v>0.54</v>
      </c>
      <c r="G20" s="30">
        <f t="shared" si="1"/>
        <v>1900.8000000000002</v>
      </c>
      <c r="H20" s="31"/>
    </row>
    <row r="21" spans="1:8" ht="30" customHeight="1">
      <c r="A21" s="5">
        <v>19</v>
      </c>
      <c r="B21" s="5" t="s">
        <v>130</v>
      </c>
      <c r="C21" s="32"/>
      <c r="D21" s="32"/>
      <c r="E21" s="30">
        <f>SUM(E3:E20)</f>
        <v>39711</v>
      </c>
      <c r="F21" s="30"/>
      <c r="G21" s="30">
        <f>SUM(G3:G20)</f>
        <v>21443.939999999995</v>
      </c>
      <c r="H21" s="31"/>
    </row>
    <row r="22" spans="1:8" ht="14.25">
      <c r="A22" t="s">
        <v>131</v>
      </c>
      <c r="C22" s="33"/>
      <c r="D22" s="33"/>
      <c r="E22" s="33"/>
      <c r="F22" s="33"/>
      <c r="G22" s="33"/>
      <c r="H22" s="33"/>
    </row>
    <row r="23" spans="2:7" ht="14.25">
      <c r="B23" s="36" t="s">
        <v>167</v>
      </c>
      <c r="G23" t="s">
        <v>165</v>
      </c>
    </row>
    <row r="24" ht="14.25">
      <c r="B24" s="36"/>
    </row>
  </sheetData>
  <sheetProtection/>
  <mergeCells count="1">
    <mergeCell ref="A1:H1"/>
  </mergeCells>
  <printOptions horizontalCentered="1"/>
  <pageMargins left="0.7480314960629921" right="0.7480314960629921" top="1.37" bottom="0.984251968503937" header="0.5118110236220472" footer="0.5118110236220472"/>
  <pageSetup orientation="portrait" paperSize="9" r:id="rId1"/>
  <headerFooter alignWithMargins="0">
    <oddHeader>&amp;C&amp;"宋体,加粗"&amp;20经营服务中心租点
月电费明细表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MC SYSTEM</cp:lastModifiedBy>
  <cp:lastPrinted>2013-09-27T05:53:57Z</cp:lastPrinted>
  <dcterms:created xsi:type="dcterms:W3CDTF">2009-07-01T02:23:39Z</dcterms:created>
  <dcterms:modified xsi:type="dcterms:W3CDTF">2013-09-27T05:55:59Z</dcterms:modified>
  <cp:category/>
  <cp:version/>
  <cp:contentType/>
  <cp:contentStatus/>
</cp:coreProperties>
</file>