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2"/>
  </bookViews>
  <sheets>
    <sheet name="沁园浴室水电费" sheetId="1" r:id="rId1"/>
    <sheet name="润园浴室水电费 " sheetId="2" r:id="rId2"/>
    <sheet name="泽园浴室水电费  " sheetId="3" r:id="rId3"/>
    <sheet name="沁园 (电)" sheetId="4" r:id="rId4"/>
    <sheet name="沁园（水）" sheetId="5" r:id="rId5"/>
    <sheet name="润园 (电)" sheetId="6" r:id="rId6"/>
    <sheet name="润园（水）" sheetId="7" r:id="rId7"/>
    <sheet name="泽园 (电)" sheetId="8" r:id="rId8"/>
    <sheet name="泽园（水）" sheetId="9" r:id="rId9"/>
    <sheet name="商务租点电费" sheetId="10" r:id="rId10"/>
    <sheet name="澄园膳食租点电费  " sheetId="11" r:id="rId11"/>
    <sheet name="澄园膳食租点水费   " sheetId="12" r:id="rId12"/>
    <sheet name="Sheet1 (2)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<sst xmlns="http://schemas.openxmlformats.org/spreadsheetml/2006/main" count="427" uniqueCount="183">
  <si>
    <r>
      <t>沁园浴室  11</t>
    </r>
    <r>
      <rPr>
        <sz val="14"/>
        <color indexed="8"/>
        <rFont val="宋体"/>
        <family val="0"/>
      </rPr>
      <t>月份</t>
    </r>
  </si>
  <si>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</si>
  <si>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</si>
  <si>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</si>
  <si>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</si>
  <si>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</si>
  <si>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</si>
  <si>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</si>
  <si>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</si>
  <si>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</si>
  <si>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</si>
  <si>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</si>
  <si>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</si>
  <si>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</si>
  <si>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</si>
  <si>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</si>
  <si>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</si>
  <si>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</si>
  <si>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</si>
  <si>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</si>
  <si>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</si>
  <si>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</si>
  <si>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</si>
  <si>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</si>
  <si>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r>
      <t>润园浴室  11</t>
    </r>
    <r>
      <rPr>
        <sz val="14"/>
        <color indexed="8"/>
        <rFont val="宋体"/>
        <family val="0"/>
      </rPr>
      <t>月份</t>
    </r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</si>
  <si>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</si>
  <si>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</si>
  <si>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</si>
  <si>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</si>
  <si>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</si>
  <si>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</si>
  <si>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</si>
  <si>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</si>
  <si>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</si>
  <si>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r>
      <t>泽园浴室  11</t>
    </r>
    <r>
      <rPr>
        <sz val="14"/>
        <color indexed="8"/>
        <rFont val="宋体"/>
        <family val="0"/>
      </rPr>
      <t>月份</t>
    </r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</si>
  <si>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</si>
  <si>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</si>
  <si>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</si>
  <si>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</si>
  <si>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</si>
  <si>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</si>
  <si>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</si>
  <si>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</si>
  <si>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</si>
  <si>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膳食沁园租点11月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</si>
  <si>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</si>
  <si>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</si>
  <si>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</si>
  <si>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</si>
  <si>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</si>
  <si>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</si>
  <si>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</si>
  <si>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</si>
  <si>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</si>
  <si>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</si>
  <si>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</si>
  <si>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</si>
  <si>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</si>
  <si>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</si>
  <si>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</si>
  <si>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</si>
  <si>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</si>
  <si>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</si>
  <si>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</si>
  <si>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</si>
  <si>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</si>
  <si>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</si>
  <si>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</si>
  <si>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</si>
  <si>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</si>
  <si>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</si>
  <si>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</si>
  <si>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</si>
  <si>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</si>
  <si>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</si>
  <si>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</si>
  <si>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</si>
  <si>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</si>
  <si>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</si>
  <si>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</si>
  <si>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</si>
  <si>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</si>
  <si>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</si>
  <si>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</si>
  <si>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膳食润园租点11月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</si>
  <si>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</si>
  <si>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</si>
  <si>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</si>
  <si>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</si>
  <si>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</si>
  <si>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</si>
  <si>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</si>
  <si>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</si>
  <si>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</si>
  <si>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</si>
  <si>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</si>
  <si>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</si>
  <si>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</si>
  <si>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</si>
  <si>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</si>
  <si>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</si>
  <si>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</si>
  <si>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</si>
  <si>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</si>
  <si>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</si>
  <si>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</si>
  <si>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</si>
  <si>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</si>
  <si>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</si>
  <si>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</si>
  <si>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</si>
  <si>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卡特餐厅</t>
  </si>
  <si>
    <t>膳食泽园租点11月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</si>
  <si>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</si>
  <si>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</si>
  <si>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</si>
  <si>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</si>
  <si>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</si>
  <si>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</si>
  <si>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</si>
  <si>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</si>
  <si>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</si>
  <si>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</si>
  <si>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</si>
  <si>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</si>
  <si>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</si>
  <si>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</si>
  <si>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</si>
  <si>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</si>
  <si>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</si>
  <si>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</si>
  <si>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</si>
  <si>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</si>
  <si>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</si>
  <si>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梅花餐饮照明</t>
  </si>
  <si>
    <t>梅花餐饮动力</t>
  </si>
  <si>
    <t>一层大厅</t>
  </si>
  <si>
    <t>使用部门签字：                               抄表人：朱远山</t>
  </si>
  <si>
    <t>金额 （元）</t>
  </si>
  <si>
    <t>顺心美食</t>
  </si>
  <si>
    <t>清真餐厅</t>
  </si>
  <si>
    <t>梅花餐饮</t>
  </si>
  <si>
    <t>使用部门签字：                                   抄表人：朱远山</t>
  </si>
  <si>
    <t>商务租点11月（电费）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</si>
  <si>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</si>
  <si>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</si>
  <si>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</si>
  <si>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</si>
  <si>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</si>
  <si>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</si>
  <si>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</si>
  <si>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</si>
  <si>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润园电信</t>
  </si>
  <si>
    <t>润园联通</t>
  </si>
  <si>
    <t>润园移动</t>
  </si>
  <si>
    <t>澄园联通</t>
  </si>
  <si>
    <t>先锋书局</t>
  </si>
  <si>
    <t>5/500</t>
  </si>
  <si>
    <t>世界美食</t>
  </si>
  <si>
    <t>诚启文化广场</t>
  </si>
  <si>
    <t>泽园快递</t>
  </si>
  <si>
    <t>合计</t>
  </si>
  <si>
    <t xml:space="preserve">   </t>
  </si>
  <si>
    <t>澄园膳食租点 11月</t>
  </si>
  <si>
    <t>八八酷</t>
  </si>
  <si>
    <t>京客奶茶</t>
  </si>
  <si>
    <t>酷巴客</t>
  </si>
  <si>
    <t>清料理</t>
  </si>
  <si>
    <t>汤大姐</t>
  </si>
  <si>
    <t>荔湾村</t>
  </si>
  <si>
    <t>家的味道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</si>
  <si>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</si>
  <si>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</si>
  <si>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</si>
  <si>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</si>
  <si>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</si>
  <si>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</si>
  <si>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</si>
  <si>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熙餐厅</t>
  </si>
  <si>
    <t>原麻辣烫</t>
  </si>
  <si>
    <t>匆匆那年</t>
  </si>
  <si>
    <t>拽牛饮品</t>
  </si>
  <si>
    <t>备注：熙餐厅电表CT5/200        拽牛饮品电量已减去诚启广场电量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</si>
</sst>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7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9</v>
      </c>
      <c r="C3" s="2">
        <v>6618</v>
      </c>
      <c r="D3" s="2">
        <v>6934</v>
      </c>
      <c r="E3" s="2">
        <f>(D3-C3)*30</f>
        <v>9480</v>
      </c>
      <c r="F3" s="2">
        <v>0.54</v>
      </c>
      <c r="G3" s="2">
        <f>E3*F3</f>
        <v>5119.200000000001</v>
      </c>
      <c r="H3" s="2" t="s">
        <v>10</v>
      </c>
    </row>
    <row r="4" spans="1:8" ht="30" customHeight="1">
      <c r="A4" s="2">
        <v>2</v>
      </c>
      <c r="B4" s="2" t="s">
        <v>11</v>
      </c>
      <c r="C4" s="2">
        <v>14580</v>
      </c>
      <c r="D4" s="2">
        <v>15113</v>
      </c>
      <c r="E4" s="2">
        <f>(D4-C4)*40</f>
        <v>21320</v>
      </c>
      <c r="F4" s="2">
        <v>0.54</v>
      </c>
      <c r="G4" s="2">
        <f>E4*F4</f>
        <v>11512.800000000001</v>
      </c>
      <c r="H4" s="2" t="s">
        <v>12</v>
      </c>
    </row>
    <row r="5" spans="1:8" ht="30" customHeight="1">
      <c r="A5" s="2">
        <v>3</v>
      </c>
      <c r="B5" s="2" t="s">
        <v>13</v>
      </c>
      <c r="C5" s="2">
        <v>21886</v>
      </c>
      <c r="D5" s="2">
        <v>22919</v>
      </c>
      <c r="E5" s="2">
        <f>D5-C5</f>
        <v>1033</v>
      </c>
      <c r="F5" s="2">
        <v>0.54</v>
      </c>
      <c r="G5" s="2">
        <f>E5*F5</f>
        <v>557.82</v>
      </c>
      <c r="H5" s="2"/>
    </row>
    <row r="6" spans="1:8" ht="30" customHeight="1">
      <c r="A6" s="2">
        <v>4</v>
      </c>
      <c r="B6" s="2" t="s">
        <v>14</v>
      </c>
      <c r="C6" s="2">
        <v>23456</v>
      </c>
      <c r="D6" s="2">
        <v>24409</v>
      </c>
      <c r="E6" s="2">
        <f>D6-C6</f>
        <v>953</v>
      </c>
      <c r="F6" s="2">
        <v>0.54</v>
      </c>
      <c r="G6" s="2">
        <f>E6*F6</f>
        <v>514.62</v>
      </c>
      <c r="H6" s="2"/>
    </row>
    <row r="7" spans="1:8" ht="30" customHeight="1">
      <c r="A7" s="2">
        <v>5</v>
      </c>
      <c r="B7" s="2" t="s">
        <v>15</v>
      </c>
      <c r="C7" s="2">
        <v>3393</v>
      </c>
      <c r="D7" s="2">
        <v>3616</v>
      </c>
      <c r="E7" s="2">
        <f>(D7-C7)*30</f>
        <v>6690</v>
      </c>
      <c r="F7" s="2">
        <v>0.54</v>
      </c>
      <c r="G7" s="2">
        <f>E7*F7</f>
        <v>3612.6000000000004</v>
      </c>
      <c r="H7" s="2" t="s">
        <v>10</v>
      </c>
    </row>
    <row r="8" spans="1:8" ht="30" customHeight="1">
      <c r="A8" s="2">
        <v>6</v>
      </c>
      <c r="B8" s="2" t="s">
        <v>16</v>
      </c>
      <c r="C8" s="2"/>
      <c r="D8" s="2"/>
      <c r="E8" s="2">
        <f>SUM(E3:E7)</f>
        <v>39476</v>
      </c>
      <c r="F8" s="2"/>
      <c r="G8" s="2">
        <f>SUM(G3:G7)</f>
        <v>21317.04</v>
      </c>
      <c r="H8" s="2"/>
    </row>
    <row r="9" spans="1:8" ht="30" customHeight="1">
      <c r="A9" s="2">
        <v>7</v>
      </c>
      <c r="B9" s="2" t="s">
        <v>17</v>
      </c>
      <c r="C9" s="2">
        <v>1591</v>
      </c>
      <c r="D9" s="2">
        <v>2188</v>
      </c>
      <c r="E9" s="2">
        <f>D9-C9</f>
        <v>597</v>
      </c>
      <c r="F9" s="2">
        <v>3.19</v>
      </c>
      <c r="G9" s="2">
        <f>E9*F9</f>
        <v>1904.43</v>
      </c>
      <c r="H9" s="2"/>
    </row>
    <row r="10" spans="1:8" ht="30" customHeight="1">
      <c r="A10" s="2">
        <v>8</v>
      </c>
      <c r="B10" s="2" t="s">
        <v>18</v>
      </c>
      <c r="C10" s="2">
        <v>34840</v>
      </c>
      <c r="D10" s="2">
        <v>36240</v>
      </c>
      <c r="E10" s="2">
        <f>D10-C10</f>
        <v>1400</v>
      </c>
      <c r="F10" s="2">
        <v>3.19</v>
      </c>
      <c r="G10" s="2">
        <f>E10*F10</f>
        <v>4466</v>
      </c>
      <c r="H10" s="2"/>
    </row>
    <row r="11" spans="1:8" ht="30" customHeight="1">
      <c r="A11" s="2">
        <v>9</v>
      </c>
      <c r="B11" s="2" t="s">
        <v>19</v>
      </c>
      <c r="C11" s="2">
        <v>276</v>
      </c>
      <c r="D11" s="2">
        <v>657</v>
      </c>
      <c r="E11" s="2">
        <f>D11-C11</f>
        <v>381</v>
      </c>
      <c r="F11" s="2">
        <v>3.19</v>
      </c>
      <c r="G11" s="2">
        <f>E11*F11</f>
        <v>1215.3899999999999</v>
      </c>
      <c r="H11" s="2"/>
    </row>
    <row r="12" spans="1:8" ht="30" customHeight="1">
      <c r="A12" s="2">
        <v>10</v>
      </c>
      <c r="B12" s="2" t="s">
        <v>20</v>
      </c>
      <c r="C12" s="2"/>
      <c r="D12" s="2"/>
      <c r="E12" s="2">
        <f>SUM(E9:E11)</f>
        <v>2378</v>
      </c>
      <c r="F12" s="2"/>
      <c r="G12" s="2">
        <f>SUM(G9:G11)</f>
        <v>7585.82</v>
      </c>
      <c r="H12" s="2"/>
    </row>
    <row r="13" spans="1:8" ht="30" customHeight="1">
      <c r="A13" s="2">
        <v>11</v>
      </c>
      <c r="B13" s="2"/>
      <c r="C13" s="2"/>
      <c r="D13" s="2"/>
      <c r="E13" s="2"/>
      <c r="F13" s="2"/>
      <c r="G13" s="2"/>
      <c r="H13" s="2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2">
        <v>17</v>
      </c>
      <c r="B19" s="2"/>
      <c r="C19" s="2"/>
      <c r="D19" s="2"/>
      <c r="E19" s="2"/>
      <c r="F19" s="2"/>
      <c r="G19" s="2"/>
      <c r="H19" s="2"/>
    </row>
    <row r="20" spans="1:8" ht="30" customHeight="1">
      <c r="A20" s="2">
        <v>18</v>
      </c>
      <c r="B20" s="2"/>
      <c r="C20" s="2"/>
      <c r="D20" s="2"/>
      <c r="E20" s="2"/>
      <c r="F20" s="2"/>
      <c r="G20" s="2"/>
      <c r="H20" s="2"/>
    </row>
    <row r="21" spans="1:8" ht="30" customHeight="1">
      <c r="A21" s="4">
        <v>19</v>
      </c>
      <c r="B21" s="4" t="s">
        <v>21</v>
      </c>
      <c r="C21" s="3"/>
      <c r="D21" s="3"/>
      <c r="E21" s="2"/>
      <c r="F21" s="2"/>
      <c r="G21" s="2">
        <f>G8+G12</f>
        <v>28902.86</v>
      </c>
      <c r="H21" s="3"/>
    </row>
    <row r="22" spans="3:8" ht="14.25">
      <c r="C22" s="7"/>
      <c r="D22" s="7"/>
      <c r="E22" s="7"/>
      <c r="F22" s="7"/>
      <c r="G22" s="7"/>
      <c r="H22" s="7"/>
    </row>
    <row r="23" spans="2:7" ht="14.25">
      <c r="B23" s="8" t="s">
        <v>22</v>
      </c>
      <c r="G23" t="s">
        <v>23</v>
      </c>
    </row>
    <row r="24" ht="14.25">
      <c r="B24" s="8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4" sqref="K3:K4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1" t="s">
        <v>143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144</v>
      </c>
      <c r="C2" s="3" t="s">
        <v>52</v>
      </c>
      <c r="D2" s="3" t="s">
        <v>53</v>
      </c>
      <c r="E2" s="3" t="s">
        <v>49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145</v>
      </c>
      <c r="C3" s="2">
        <v>64711</v>
      </c>
      <c r="D3" s="2">
        <v>65619</v>
      </c>
      <c r="E3" s="2">
        <f aca="true" t="shared" si="0" ref="E3:E18">D3-C3</f>
        <v>908</v>
      </c>
      <c r="F3" s="10">
        <v>1</v>
      </c>
      <c r="G3" s="10">
        <f aca="true" t="shared" si="1" ref="G3:G18">E3*F3</f>
        <v>908</v>
      </c>
      <c r="H3" s="2"/>
    </row>
    <row r="4" spans="1:8" ht="30" customHeight="1">
      <c r="A4" s="2">
        <v>2</v>
      </c>
      <c r="B4" s="2" t="s">
        <v>146</v>
      </c>
      <c r="C4" s="2">
        <v>42447</v>
      </c>
      <c r="D4" s="2">
        <v>43237</v>
      </c>
      <c r="E4" s="2">
        <f t="shared" si="0"/>
        <v>790</v>
      </c>
      <c r="F4" s="10">
        <v>1</v>
      </c>
      <c r="G4" s="10">
        <f t="shared" si="1"/>
        <v>790</v>
      </c>
      <c r="H4" s="2"/>
    </row>
    <row r="5" spans="1:8" ht="30" customHeight="1">
      <c r="A5" s="2">
        <v>3</v>
      </c>
      <c r="B5" s="2" t="s">
        <v>147</v>
      </c>
      <c r="C5" s="2">
        <v>59613</v>
      </c>
      <c r="D5" s="2">
        <v>60355</v>
      </c>
      <c r="E5" s="2">
        <f t="shared" si="0"/>
        <v>742</v>
      </c>
      <c r="F5" s="10">
        <v>1</v>
      </c>
      <c r="G5" s="10">
        <f t="shared" si="1"/>
        <v>742</v>
      </c>
      <c r="H5" s="2"/>
    </row>
    <row r="6" spans="1:8" ht="30" customHeight="1">
      <c r="A6" s="2">
        <v>4</v>
      </c>
      <c r="B6" s="2" t="s">
        <v>148</v>
      </c>
      <c r="C6" s="2">
        <v>13984</v>
      </c>
      <c r="D6" s="2">
        <v>14245</v>
      </c>
      <c r="E6" s="2">
        <f t="shared" si="0"/>
        <v>261</v>
      </c>
      <c r="F6" s="10">
        <v>1</v>
      </c>
      <c r="G6" s="10">
        <f t="shared" si="1"/>
        <v>261</v>
      </c>
      <c r="H6" s="2"/>
    </row>
    <row r="7" spans="1:8" ht="30" customHeight="1">
      <c r="A7" s="2">
        <v>5</v>
      </c>
      <c r="B7" s="2" t="s">
        <v>149</v>
      </c>
      <c r="C7" s="2">
        <v>74454</v>
      </c>
      <c r="D7" s="2">
        <v>74454</v>
      </c>
      <c r="E7" s="2">
        <f t="shared" si="0"/>
        <v>0</v>
      </c>
      <c r="F7" s="10">
        <v>1</v>
      </c>
      <c r="G7" s="10">
        <f t="shared" si="1"/>
        <v>0</v>
      </c>
      <c r="H7" s="2"/>
    </row>
    <row r="8" spans="1:8" ht="30" customHeight="1">
      <c r="A8" s="2">
        <v>6</v>
      </c>
      <c r="B8" s="11" t="s">
        <v>150</v>
      </c>
      <c r="C8" s="2">
        <v>34019</v>
      </c>
      <c r="D8" s="2">
        <v>34475</v>
      </c>
      <c r="E8" s="2">
        <f t="shared" si="0"/>
        <v>456</v>
      </c>
      <c r="F8" s="10">
        <v>1</v>
      </c>
      <c r="G8" s="10">
        <f t="shared" si="1"/>
        <v>456</v>
      </c>
      <c r="H8" s="2"/>
    </row>
    <row r="9" spans="1:8" ht="30" customHeight="1">
      <c r="A9" s="2">
        <v>7</v>
      </c>
      <c r="B9" s="11" t="s">
        <v>151</v>
      </c>
      <c r="C9" s="2">
        <v>26205</v>
      </c>
      <c r="D9" s="2">
        <v>26746</v>
      </c>
      <c r="E9" s="2">
        <f t="shared" si="0"/>
        <v>541</v>
      </c>
      <c r="F9" s="10">
        <v>1</v>
      </c>
      <c r="G9" s="10">
        <f t="shared" si="1"/>
        <v>541</v>
      </c>
      <c r="H9" s="2"/>
    </row>
    <row r="10" spans="1:8" ht="30" customHeight="1">
      <c r="A10" s="2">
        <v>8</v>
      </c>
      <c r="B10" s="12" t="s">
        <v>152</v>
      </c>
      <c r="C10" s="2">
        <v>8814</v>
      </c>
      <c r="D10" s="2">
        <v>8889</v>
      </c>
      <c r="E10" s="2">
        <f t="shared" si="0"/>
        <v>75</v>
      </c>
      <c r="F10" s="10">
        <v>1</v>
      </c>
      <c r="G10" s="10">
        <f t="shared" si="1"/>
        <v>75</v>
      </c>
      <c r="H10" s="2"/>
    </row>
    <row r="11" spans="1:8" ht="30" customHeight="1">
      <c r="A11" s="2">
        <v>9</v>
      </c>
      <c r="B11" s="12" t="s">
        <v>153</v>
      </c>
      <c r="C11" s="2">
        <v>7583</v>
      </c>
      <c r="D11" s="2">
        <v>7865</v>
      </c>
      <c r="E11" s="2">
        <f t="shared" si="0"/>
        <v>282</v>
      </c>
      <c r="F11" s="10">
        <v>1</v>
      </c>
      <c r="G11" s="10">
        <f t="shared" si="1"/>
        <v>282</v>
      </c>
      <c r="H11" s="2"/>
    </row>
    <row r="12" spans="1:8" ht="30" customHeight="1">
      <c r="A12" s="2">
        <v>10</v>
      </c>
      <c r="B12" s="12" t="s">
        <v>154</v>
      </c>
      <c r="C12" s="2">
        <v>6227</v>
      </c>
      <c r="D12" s="2">
        <v>6307</v>
      </c>
      <c r="E12" s="2">
        <f t="shared" si="0"/>
        <v>80</v>
      </c>
      <c r="F12" s="10">
        <v>1</v>
      </c>
      <c r="G12" s="10">
        <f t="shared" si="1"/>
        <v>80</v>
      </c>
      <c r="H12" s="2"/>
    </row>
    <row r="13" spans="1:8" ht="30" customHeight="1">
      <c r="A13" s="2">
        <v>11</v>
      </c>
      <c r="B13" s="12" t="s">
        <v>155</v>
      </c>
      <c r="C13" s="2">
        <v>14014</v>
      </c>
      <c r="D13" s="2">
        <v>14242</v>
      </c>
      <c r="E13" s="2">
        <f t="shared" si="0"/>
        <v>228</v>
      </c>
      <c r="F13" s="10">
        <v>1</v>
      </c>
      <c r="G13" s="10">
        <f t="shared" si="1"/>
        <v>228</v>
      </c>
      <c r="H13" s="2"/>
    </row>
    <row r="14" spans="1:8" ht="30" customHeight="1">
      <c r="A14" s="2">
        <v>12</v>
      </c>
      <c r="B14" s="2" t="s">
        <v>156</v>
      </c>
      <c r="C14" s="2">
        <v>3593</v>
      </c>
      <c r="D14" s="2">
        <v>3720</v>
      </c>
      <c r="E14" s="2">
        <f>(D14-C14)*100</f>
        <v>12700</v>
      </c>
      <c r="F14" s="10">
        <v>0.54</v>
      </c>
      <c r="G14" s="10">
        <f t="shared" si="1"/>
        <v>6858</v>
      </c>
      <c r="H14" s="2" t="s">
        <v>157</v>
      </c>
    </row>
    <row r="15" spans="1:8" ht="30" customHeight="1">
      <c r="A15" s="2">
        <v>13</v>
      </c>
      <c r="B15" s="4" t="s">
        <v>158</v>
      </c>
      <c r="C15" s="2">
        <v>47169</v>
      </c>
      <c r="D15" s="2">
        <v>48074</v>
      </c>
      <c r="E15" s="2">
        <f t="shared" si="0"/>
        <v>905</v>
      </c>
      <c r="F15" s="10">
        <v>1</v>
      </c>
      <c r="G15" s="10">
        <f t="shared" si="1"/>
        <v>905</v>
      </c>
      <c r="H15" s="2"/>
    </row>
    <row r="16" spans="1:8" ht="30" customHeight="1">
      <c r="A16" s="2">
        <v>14</v>
      </c>
      <c r="B16" s="13" t="s">
        <v>159</v>
      </c>
      <c r="C16" s="2">
        <v>0</v>
      </c>
      <c r="D16" s="2">
        <v>303</v>
      </c>
      <c r="E16" s="2">
        <f t="shared" si="0"/>
        <v>303</v>
      </c>
      <c r="F16" s="10">
        <v>1</v>
      </c>
      <c r="G16" s="10">
        <f t="shared" si="1"/>
        <v>303</v>
      </c>
      <c r="H16" s="2"/>
    </row>
    <row r="17" spans="1:8" ht="30" customHeight="1">
      <c r="A17" s="2">
        <v>15</v>
      </c>
      <c r="B17" s="13" t="s">
        <v>160</v>
      </c>
      <c r="C17" s="2">
        <v>494</v>
      </c>
      <c r="D17" s="2">
        <v>749</v>
      </c>
      <c r="E17" s="2">
        <f t="shared" si="0"/>
        <v>255</v>
      </c>
      <c r="F17" s="10">
        <v>1</v>
      </c>
      <c r="G17" s="10">
        <f t="shared" si="1"/>
        <v>255</v>
      </c>
      <c r="H17" s="2"/>
    </row>
    <row r="18" spans="1:8" ht="30" customHeight="1">
      <c r="A18" s="2">
        <v>16</v>
      </c>
      <c r="B18" s="13"/>
      <c r="C18" s="2"/>
      <c r="D18" s="2"/>
      <c r="E18" s="2"/>
      <c r="F18" s="2"/>
      <c r="G18" s="10"/>
      <c r="H18" s="2"/>
    </row>
    <row r="19" spans="1:8" ht="30" customHeight="1">
      <c r="A19" s="2">
        <v>17</v>
      </c>
      <c r="B19" s="2" t="s">
        <v>161</v>
      </c>
      <c r="C19" s="2"/>
      <c r="D19" s="2"/>
      <c r="E19" s="2">
        <f>SUM(E3:E18)</f>
        <v>18526</v>
      </c>
      <c r="F19" s="2"/>
      <c r="G19" s="10">
        <f>SUM(G3:G18)</f>
        <v>12684</v>
      </c>
      <c r="H19" s="2"/>
    </row>
    <row r="21" ht="14.25">
      <c r="A21" t="s">
        <v>162</v>
      </c>
    </row>
    <row r="22" spans="2:7" ht="14.25">
      <c r="B22" t="s">
        <v>74</v>
      </c>
      <c r="G22" t="s">
        <v>75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7">
      <selection activeCell="E5" sqref="E5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163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144</v>
      </c>
      <c r="C2" s="3" t="s">
        <v>52</v>
      </c>
      <c r="D2" s="3" t="s">
        <v>53</v>
      </c>
      <c r="E2" s="3" t="s">
        <v>49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164</v>
      </c>
      <c r="C3" s="2">
        <v>44557</v>
      </c>
      <c r="D3" s="2">
        <v>44557</v>
      </c>
      <c r="E3" s="2">
        <f aca="true" t="shared" si="0" ref="E3:E16">D3-C3</f>
        <v>0</v>
      </c>
      <c r="F3" s="2">
        <v>0.54</v>
      </c>
      <c r="G3" s="2">
        <f aca="true" t="shared" si="1" ref="G3:G19">E3*F3</f>
        <v>0</v>
      </c>
      <c r="H3" s="2"/>
    </row>
    <row r="4" spans="1:8" ht="30" customHeight="1">
      <c r="A4" s="2">
        <v>2</v>
      </c>
      <c r="B4" s="2" t="s">
        <v>165</v>
      </c>
      <c r="C4" s="2">
        <v>22189</v>
      </c>
      <c r="D4" s="2">
        <v>23376</v>
      </c>
      <c r="E4" s="2">
        <f t="shared" si="0"/>
        <v>1187</v>
      </c>
      <c r="F4" s="2">
        <v>0.54</v>
      </c>
      <c r="G4" s="2">
        <f t="shared" si="1"/>
        <v>640.98</v>
      </c>
      <c r="H4" s="2"/>
    </row>
    <row r="5" spans="1:8" ht="30" customHeight="1">
      <c r="A5" s="2">
        <v>3</v>
      </c>
      <c r="B5" s="2" t="s">
        <v>166</v>
      </c>
      <c r="C5" s="2">
        <v>55844</v>
      </c>
      <c r="D5" s="2">
        <v>56785</v>
      </c>
      <c r="E5" s="2">
        <f>D5-C5</f>
        <v>941</v>
      </c>
      <c r="F5" s="2">
        <v>0.54</v>
      </c>
      <c r="G5" s="2">
        <f t="shared" si="1"/>
        <v>508.14000000000004</v>
      </c>
      <c r="H5" s="2"/>
    </row>
    <row r="6" spans="1:8" ht="30" customHeight="1">
      <c r="A6" s="2">
        <v>4</v>
      </c>
      <c r="B6" s="2" t="s">
        <v>167</v>
      </c>
      <c r="C6" s="2">
        <v>100320</v>
      </c>
      <c r="D6" s="2">
        <v>100320</v>
      </c>
      <c r="E6" s="2">
        <f t="shared" si="0"/>
        <v>0</v>
      </c>
      <c r="F6" s="2">
        <v>0.54</v>
      </c>
      <c r="G6" s="2">
        <f t="shared" si="1"/>
        <v>0</v>
      </c>
      <c r="H6" s="2"/>
    </row>
    <row r="7" spans="1:8" ht="30" customHeight="1">
      <c r="A7" s="2">
        <v>5</v>
      </c>
      <c r="B7" s="2" t="s">
        <v>168</v>
      </c>
      <c r="C7" s="2">
        <v>65303</v>
      </c>
      <c r="D7" s="2">
        <v>65303</v>
      </c>
      <c r="E7" s="2">
        <f t="shared" si="0"/>
        <v>0</v>
      </c>
      <c r="F7" s="2">
        <v>0.54</v>
      </c>
      <c r="G7" s="2">
        <f t="shared" si="1"/>
        <v>0</v>
      </c>
      <c r="H7" s="2"/>
    </row>
    <row r="8" spans="1:8" ht="30" customHeight="1">
      <c r="A8" s="2">
        <v>6</v>
      </c>
      <c r="B8" s="2" t="s">
        <v>169</v>
      </c>
      <c r="C8" s="2">
        <v>45822</v>
      </c>
      <c r="D8" s="2">
        <v>45822</v>
      </c>
      <c r="E8" s="2">
        <f t="shared" si="0"/>
        <v>0</v>
      </c>
      <c r="F8" s="2">
        <v>0.54</v>
      </c>
      <c r="G8" s="2">
        <f t="shared" si="1"/>
        <v>0</v>
      </c>
      <c r="H8" s="2"/>
    </row>
    <row r="9" spans="1:8" ht="30" customHeight="1">
      <c r="A9" s="2">
        <v>7</v>
      </c>
      <c r="B9" s="2" t="s">
        <v>170</v>
      </c>
      <c r="C9" s="2">
        <v>85143</v>
      </c>
      <c r="D9" s="2">
        <v>86899</v>
      </c>
      <c r="E9" s="2">
        <f t="shared" si="0"/>
        <v>1756</v>
      </c>
      <c r="F9" s="2">
        <v>0.54</v>
      </c>
      <c r="G9" s="2">
        <f t="shared" si="1"/>
        <v>948.24</v>
      </c>
      <c r="H9" s="2"/>
    </row>
    <row r="10" spans="1:8" ht="30" customHeight="1">
      <c r="A10" s="2">
        <v>8</v>
      </c>
      <c r="B10" s="2" t="s">
        <v>171</v>
      </c>
      <c r="C10" s="2">
        <v>76813</v>
      </c>
      <c r="D10" s="2">
        <v>76813</v>
      </c>
      <c r="E10" s="2">
        <f t="shared" si="0"/>
        <v>0</v>
      </c>
      <c r="F10" s="2">
        <v>0.54</v>
      </c>
      <c r="G10" s="2">
        <f t="shared" si="1"/>
        <v>0</v>
      </c>
      <c r="H10" s="2"/>
    </row>
    <row r="11" spans="1:8" ht="30" customHeight="1">
      <c r="A11" s="2">
        <v>9</v>
      </c>
      <c r="B11" s="2" t="s">
        <v>172</v>
      </c>
      <c r="C11" s="2">
        <v>131160</v>
      </c>
      <c r="D11" s="2">
        <v>131160</v>
      </c>
      <c r="E11" s="2">
        <f t="shared" si="0"/>
        <v>0</v>
      </c>
      <c r="F11" s="2">
        <v>0.54</v>
      </c>
      <c r="G11" s="2">
        <f t="shared" si="1"/>
        <v>0</v>
      </c>
      <c r="H11" s="2"/>
    </row>
    <row r="12" spans="1:8" ht="30" customHeight="1">
      <c r="A12" s="2">
        <v>10</v>
      </c>
      <c r="B12" s="2" t="s">
        <v>173</v>
      </c>
      <c r="C12" s="2">
        <v>187029</v>
      </c>
      <c r="D12" s="2">
        <v>189902</v>
      </c>
      <c r="E12" s="2">
        <f t="shared" si="0"/>
        <v>2873</v>
      </c>
      <c r="F12" s="2">
        <v>0.54</v>
      </c>
      <c r="G12" s="2">
        <f t="shared" si="1"/>
        <v>1551.42</v>
      </c>
      <c r="H12" s="2"/>
    </row>
    <row r="13" spans="1:8" ht="30" customHeight="1">
      <c r="A13" s="2">
        <v>11</v>
      </c>
      <c r="B13" s="2" t="s">
        <v>174</v>
      </c>
      <c r="C13" s="2">
        <v>35243</v>
      </c>
      <c r="D13" s="2">
        <v>37792</v>
      </c>
      <c r="E13" s="2">
        <f t="shared" si="0"/>
        <v>2549</v>
      </c>
      <c r="F13" s="2">
        <v>0.54</v>
      </c>
      <c r="G13" s="2">
        <f t="shared" si="1"/>
        <v>1376.46</v>
      </c>
      <c r="H13" s="2"/>
    </row>
    <row r="14" spans="1:8" ht="30" customHeight="1">
      <c r="A14" s="2">
        <v>12</v>
      </c>
      <c r="B14" s="2" t="s">
        <v>175</v>
      </c>
      <c r="C14" s="2">
        <v>166005</v>
      </c>
      <c r="D14" s="2">
        <v>169432</v>
      </c>
      <c r="E14" s="2">
        <f t="shared" si="0"/>
        <v>3427</v>
      </c>
      <c r="F14" s="2">
        <v>0.54</v>
      </c>
      <c r="G14" s="2">
        <f t="shared" si="1"/>
        <v>1850.5800000000002</v>
      </c>
      <c r="H14" s="2"/>
    </row>
    <row r="15" spans="1:8" ht="30" customHeight="1">
      <c r="A15" s="2">
        <v>13</v>
      </c>
      <c r="B15" s="2" t="s">
        <v>176</v>
      </c>
      <c r="C15" s="2">
        <v>74981</v>
      </c>
      <c r="D15" s="2">
        <v>76348</v>
      </c>
      <c r="E15" s="2">
        <f t="shared" si="0"/>
        <v>1367</v>
      </c>
      <c r="F15" s="2">
        <v>0.54</v>
      </c>
      <c r="G15" s="2">
        <f t="shared" si="1"/>
        <v>738.1800000000001</v>
      </c>
      <c r="H15" s="2"/>
    </row>
    <row r="16" spans="1:8" ht="30" customHeight="1">
      <c r="A16" s="2">
        <v>14</v>
      </c>
      <c r="B16" s="2" t="s">
        <v>177</v>
      </c>
      <c r="C16" s="2">
        <v>77457</v>
      </c>
      <c r="D16" s="2">
        <v>78344</v>
      </c>
      <c r="E16" s="2">
        <f t="shared" si="0"/>
        <v>887</v>
      </c>
      <c r="F16" s="2">
        <v>0.54</v>
      </c>
      <c r="G16" s="2">
        <f t="shared" si="1"/>
        <v>478.98</v>
      </c>
      <c r="H16" s="2"/>
    </row>
    <row r="17" spans="1:8" ht="30" customHeight="1">
      <c r="A17" s="4">
        <v>15</v>
      </c>
      <c r="B17" s="4" t="s">
        <v>178</v>
      </c>
      <c r="C17" s="4">
        <v>2327</v>
      </c>
      <c r="D17" s="4">
        <v>2346</v>
      </c>
      <c r="E17" s="2">
        <f>(D17-C17)*40</f>
        <v>760</v>
      </c>
      <c r="F17" s="2">
        <v>0.54</v>
      </c>
      <c r="G17" s="2">
        <f t="shared" si="1"/>
        <v>410.40000000000003</v>
      </c>
      <c r="H17" s="5" t="s">
        <v>179</v>
      </c>
    </row>
    <row r="18" spans="1:8" ht="30" customHeight="1">
      <c r="A18" s="4">
        <v>16</v>
      </c>
      <c r="B18" s="6" t="s">
        <v>180</v>
      </c>
      <c r="C18" s="4">
        <v>48329</v>
      </c>
      <c r="D18" s="4">
        <v>50082</v>
      </c>
      <c r="E18" s="2">
        <f>D18-C18</f>
        <v>1753</v>
      </c>
      <c r="F18" s="2">
        <v>0.54</v>
      </c>
      <c r="G18" s="2">
        <f t="shared" si="1"/>
        <v>946.6200000000001</v>
      </c>
      <c r="H18" s="3"/>
    </row>
    <row r="19" spans="1:8" ht="30" customHeight="1">
      <c r="A19" s="4"/>
      <c r="B19" s="6" t="s">
        <v>181</v>
      </c>
      <c r="C19" s="4">
        <v>88574</v>
      </c>
      <c r="D19" s="4">
        <v>91599</v>
      </c>
      <c r="E19" s="2">
        <f>D19-C19-'商务租点电费'!E16</f>
        <v>2722</v>
      </c>
      <c r="F19" s="2">
        <v>0.54</v>
      </c>
      <c r="G19" s="2">
        <f t="shared" si="1"/>
        <v>1469.88</v>
      </c>
      <c r="H19" s="3"/>
    </row>
    <row r="20" spans="1:8" ht="30" customHeight="1">
      <c r="A20" s="4">
        <v>18</v>
      </c>
      <c r="B20" s="4" t="s">
        <v>161</v>
      </c>
      <c r="C20" s="4"/>
      <c r="D20" s="4"/>
      <c r="E20" s="2">
        <f>SUM(E3:E19)</f>
        <v>20222</v>
      </c>
      <c r="F20" s="2"/>
      <c r="G20" s="2">
        <f>SUM(G3:G19)</f>
        <v>10919.880000000001</v>
      </c>
      <c r="H20" s="3"/>
    </row>
    <row r="21" spans="1:8" ht="14.25">
      <c r="A21" s="9" t="s">
        <v>182</v>
      </c>
      <c r="B21" s="9"/>
      <c r="C21" s="9"/>
      <c r="D21" s="9"/>
      <c r="E21" s="9"/>
      <c r="F21" s="9"/>
      <c r="G21" s="9"/>
      <c r="H21" s="9"/>
    </row>
    <row r="22" spans="2:7" ht="14.25">
      <c r="B22" s="8" t="s">
        <v>74</v>
      </c>
      <c r="G22" t="s">
        <v>75</v>
      </c>
    </row>
    <row r="23" ht="14.25">
      <c r="B23" s="8"/>
    </row>
  </sheetData>
  <sheetProtection/>
  <mergeCells count="2">
    <mergeCell ref="A1:H1"/>
    <mergeCell ref="A21:H21"/>
  </mergeCells>
  <printOptions horizontalCentered="1"/>
  <pageMargins left="0.75" right="0.75" top="1.37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163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144</v>
      </c>
      <c r="C2" s="3" t="s">
        <v>52</v>
      </c>
      <c r="D2" s="3" t="s">
        <v>53</v>
      </c>
      <c r="E2" s="3" t="s">
        <v>77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164</v>
      </c>
      <c r="C3" s="2">
        <v>354</v>
      </c>
      <c r="D3" s="2">
        <v>354</v>
      </c>
      <c r="E3" s="2">
        <f aca="true" t="shared" si="0" ref="E3:E19">D3-C3</f>
        <v>0</v>
      </c>
      <c r="F3" s="2">
        <v>3.19</v>
      </c>
      <c r="G3" s="2">
        <f aca="true" t="shared" si="1" ref="G3:G19">E3*F3</f>
        <v>0</v>
      </c>
      <c r="H3" s="2"/>
    </row>
    <row r="4" spans="1:8" ht="30" customHeight="1">
      <c r="A4" s="2">
        <v>2</v>
      </c>
      <c r="B4" s="2" t="s">
        <v>165</v>
      </c>
      <c r="C4" s="2">
        <v>347</v>
      </c>
      <c r="D4" s="2">
        <v>352</v>
      </c>
      <c r="E4" s="2">
        <f t="shared" si="0"/>
        <v>5</v>
      </c>
      <c r="F4" s="2">
        <v>3.19</v>
      </c>
      <c r="G4" s="2">
        <f t="shared" si="1"/>
        <v>15.95</v>
      </c>
      <c r="H4" s="2"/>
    </row>
    <row r="5" spans="1:8" ht="30" customHeight="1">
      <c r="A5" s="2">
        <v>3</v>
      </c>
      <c r="B5" s="2" t="s">
        <v>166</v>
      </c>
      <c r="C5" s="2">
        <v>232</v>
      </c>
      <c r="D5" s="2">
        <v>237</v>
      </c>
      <c r="E5" s="2">
        <f t="shared" si="0"/>
        <v>5</v>
      </c>
      <c r="F5" s="2">
        <v>3.19</v>
      </c>
      <c r="G5" s="2">
        <f t="shared" si="1"/>
        <v>15.95</v>
      </c>
      <c r="H5" s="2"/>
    </row>
    <row r="6" spans="1:8" ht="30" customHeight="1">
      <c r="A6" s="2">
        <v>4</v>
      </c>
      <c r="B6" s="2" t="s">
        <v>167</v>
      </c>
      <c r="C6" s="2">
        <v>1585</v>
      </c>
      <c r="D6" s="2">
        <v>1585</v>
      </c>
      <c r="E6" s="2">
        <f t="shared" si="0"/>
        <v>0</v>
      </c>
      <c r="F6" s="2">
        <v>3.19</v>
      </c>
      <c r="G6" s="2">
        <f t="shared" si="1"/>
        <v>0</v>
      </c>
      <c r="H6" s="2"/>
    </row>
    <row r="7" spans="1:8" ht="30" customHeight="1">
      <c r="A7" s="2">
        <v>5</v>
      </c>
      <c r="B7" s="2" t="s">
        <v>168</v>
      </c>
      <c r="C7" s="2">
        <v>1840</v>
      </c>
      <c r="D7" s="2">
        <v>1840</v>
      </c>
      <c r="E7" s="2">
        <f t="shared" si="0"/>
        <v>0</v>
      </c>
      <c r="F7" s="2">
        <v>3.19</v>
      </c>
      <c r="G7" s="2">
        <f t="shared" si="1"/>
        <v>0</v>
      </c>
      <c r="H7" s="2"/>
    </row>
    <row r="8" spans="1:8" ht="30" customHeight="1">
      <c r="A8" s="2">
        <v>6</v>
      </c>
      <c r="B8" s="2" t="s">
        <v>169</v>
      </c>
      <c r="C8" s="2">
        <v>1000</v>
      </c>
      <c r="D8" s="2">
        <v>1000</v>
      </c>
      <c r="E8" s="2">
        <f t="shared" si="0"/>
        <v>0</v>
      </c>
      <c r="F8" s="2">
        <v>3.19</v>
      </c>
      <c r="G8" s="2">
        <f t="shared" si="1"/>
        <v>0</v>
      </c>
      <c r="H8" s="2"/>
    </row>
    <row r="9" spans="1:8" ht="30" customHeight="1">
      <c r="A9" s="2">
        <v>7</v>
      </c>
      <c r="B9" s="2" t="s">
        <v>170</v>
      </c>
      <c r="C9" s="2">
        <v>1672</v>
      </c>
      <c r="D9" s="2">
        <v>1672</v>
      </c>
      <c r="E9" s="2">
        <f t="shared" si="0"/>
        <v>0</v>
      </c>
      <c r="F9" s="2">
        <v>3.19</v>
      </c>
      <c r="G9" s="2">
        <f t="shared" si="1"/>
        <v>0</v>
      </c>
      <c r="H9" s="2"/>
    </row>
    <row r="10" spans="1:8" ht="30" customHeight="1">
      <c r="A10" s="2">
        <v>8</v>
      </c>
      <c r="B10" s="2" t="s">
        <v>171</v>
      </c>
      <c r="C10" s="2">
        <v>1585</v>
      </c>
      <c r="D10" s="2">
        <v>1585</v>
      </c>
      <c r="E10" s="2">
        <f t="shared" si="0"/>
        <v>0</v>
      </c>
      <c r="F10" s="2">
        <v>3.19</v>
      </c>
      <c r="G10" s="2">
        <f t="shared" si="1"/>
        <v>0</v>
      </c>
      <c r="H10" s="2"/>
    </row>
    <row r="11" spans="1:8" ht="30" customHeight="1">
      <c r="A11" s="2">
        <v>9</v>
      </c>
      <c r="B11" s="2" t="s">
        <v>172</v>
      </c>
      <c r="C11" s="2">
        <v>414</v>
      </c>
      <c r="D11" s="2">
        <v>414</v>
      </c>
      <c r="E11" s="2">
        <f t="shared" si="0"/>
        <v>0</v>
      </c>
      <c r="F11" s="2">
        <v>3.19</v>
      </c>
      <c r="G11" s="2">
        <f t="shared" si="1"/>
        <v>0</v>
      </c>
      <c r="H11" s="2"/>
    </row>
    <row r="12" spans="1:8" ht="30" customHeight="1">
      <c r="A12" s="2">
        <v>10</v>
      </c>
      <c r="B12" s="2" t="s">
        <v>173</v>
      </c>
      <c r="C12" s="2">
        <v>3523</v>
      </c>
      <c r="D12" s="2">
        <v>3603</v>
      </c>
      <c r="E12" s="2">
        <f t="shared" si="0"/>
        <v>80</v>
      </c>
      <c r="F12" s="2">
        <v>3.19</v>
      </c>
      <c r="G12" s="2">
        <f t="shared" si="1"/>
        <v>255.2</v>
      </c>
      <c r="H12" s="2"/>
    </row>
    <row r="13" spans="1:8" ht="30" customHeight="1">
      <c r="A13" s="2">
        <v>11</v>
      </c>
      <c r="B13" s="2" t="s">
        <v>174</v>
      </c>
      <c r="C13" s="2">
        <v>973</v>
      </c>
      <c r="D13" s="2">
        <v>1023</v>
      </c>
      <c r="E13" s="2">
        <f t="shared" si="0"/>
        <v>50</v>
      </c>
      <c r="F13" s="2">
        <v>3.19</v>
      </c>
      <c r="G13" s="2">
        <f t="shared" si="1"/>
        <v>159.5</v>
      </c>
      <c r="H13" s="2"/>
    </row>
    <row r="14" spans="1:8" ht="30" customHeight="1">
      <c r="A14" s="2">
        <v>12</v>
      </c>
      <c r="B14" s="2" t="s">
        <v>175</v>
      </c>
      <c r="C14" s="2">
        <v>1695</v>
      </c>
      <c r="D14" s="2">
        <v>1720</v>
      </c>
      <c r="E14" s="2">
        <f t="shared" si="0"/>
        <v>25</v>
      </c>
      <c r="F14" s="2">
        <v>3.19</v>
      </c>
      <c r="G14" s="2">
        <f t="shared" si="1"/>
        <v>79.75</v>
      </c>
      <c r="H14" s="2"/>
    </row>
    <row r="15" spans="1:8" ht="30" customHeight="1">
      <c r="A15" s="2">
        <v>13</v>
      </c>
      <c r="B15" s="2" t="s">
        <v>176</v>
      </c>
      <c r="C15" s="2">
        <v>883</v>
      </c>
      <c r="D15" s="2">
        <v>893</v>
      </c>
      <c r="E15" s="2">
        <f t="shared" si="0"/>
        <v>10</v>
      </c>
      <c r="F15" s="2">
        <v>3.19</v>
      </c>
      <c r="G15" s="2">
        <f t="shared" si="1"/>
        <v>31.9</v>
      </c>
      <c r="H15" s="2"/>
    </row>
    <row r="16" spans="1:8" ht="30" customHeight="1">
      <c r="A16" s="2">
        <v>14</v>
      </c>
      <c r="B16" s="2" t="s">
        <v>177</v>
      </c>
      <c r="C16" s="2">
        <v>1602</v>
      </c>
      <c r="D16" s="2">
        <v>1642</v>
      </c>
      <c r="E16" s="2">
        <f t="shared" si="0"/>
        <v>40</v>
      </c>
      <c r="F16" s="2">
        <v>3.19</v>
      </c>
      <c r="G16" s="2">
        <f t="shared" si="1"/>
        <v>127.6</v>
      </c>
      <c r="H16" s="2"/>
    </row>
    <row r="17" spans="1:8" ht="30" customHeight="1">
      <c r="A17" s="4">
        <v>15</v>
      </c>
      <c r="B17" s="4" t="s">
        <v>178</v>
      </c>
      <c r="C17" s="2">
        <v>1521</v>
      </c>
      <c r="D17" s="2">
        <v>1541</v>
      </c>
      <c r="E17" s="2">
        <f t="shared" si="0"/>
        <v>20</v>
      </c>
      <c r="F17" s="2">
        <v>3.19</v>
      </c>
      <c r="G17" s="2">
        <f t="shared" si="1"/>
        <v>63.8</v>
      </c>
      <c r="H17" s="5" t="s">
        <v>179</v>
      </c>
    </row>
    <row r="18" spans="1:8" ht="30" customHeight="1">
      <c r="A18" s="4">
        <v>16</v>
      </c>
      <c r="B18" s="6" t="s">
        <v>180</v>
      </c>
      <c r="C18" s="2">
        <v>1428</v>
      </c>
      <c r="D18" s="2">
        <v>1494</v>
      </c>
      <c r="E18" s="2">
        <f t="shared" si="0"/>
        <v>66</v>
      </c>
      <c r="F18" s="2">
        <v>3.19</v>
      </c>
      <c r="G18" s="2">
        <f t="shared" si="1"/>
        <v>210.54</v>
      </c>
      <c r="H18" s="3"/>
    </row>
    <row r="19" spans="1:8" ht="30" customHeight="1">
      <c r="A19" s="4"/>
      <c r="B19" s="6" t="s">
        <v>181</v>
      </c>
      <c r="C19" s="2">
        <v>412</v>
      </c>
      <c r="D19" s="2">
        <v>422</v>
      </c>
      <c r="E19" s="2">
        <f t="shared" si="0"/>
        <v>10</v>
      </c>
      <c r="F19" s="2">
        <v>3.19</v>
      </c>
      <c r="G19" s="2">
        <f t="shared" si="1"/>
        <v>31.9</v>
      </c>
      <c r="H19" s="3"/>
    </row>
    <row r="20" spans="1:8" ht="30" customHeight="1">
      <c r="A20" s="4">
        <v>17</v>
      </c>
      <c r="B20" s="4" t="s">
        <v>161</v>
      </c>
      <c r="C20" s="3"/>
      <c r="D20" s="3"/>
      <c r="E20" s="2">
        <f>SUM(E3:E19)</f>
        <v>311</v>
      </c>
      <c r="F20" s="3"/>
      <c r="G20" s="2">
        <f>SUM(G3:G19)</f>
        <v>992.0899999999998</v>
      </c>
      <c r="H20" s="3"/>
    </row>
    <row r="21" spans="3:8" ht="14.25">
      <c r="C21" s="7"/>
      <c r="D21" s="7"/>
      <c r="E21" s="7"/>
      <c r="F21" s="7"/>
      <c r="G21" s="7"/>
      <c r="H21" s="7"/>
    </row>
    <row r="22" spans="2:7" ht="14.25">
      <c r="B22" s="8" t="s">
        <v>74</v>
      </c>
      <c r="G22" t="s">
        <v>75</v>
      </c>
    </row>
    <row r="23" ht="14.25">
      <c r="B23" s="8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7" t="s">
        <v>24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25</v>
      </c>
      <c r="C3" s="2">
        <v>1164</v>
      </c>
      <c r="D3" s="2">
        <v>1257</v>
      </c>
      <c r="E3" s="2">
        <f>(D3-C3)*240</f>
        <v>22320</v>
      </c>
      <c r="F3" s="2">
        <v>0.54</v>
      </c>
      <c r="G3" s="2">
        <f aca="true" t="shared" si="0" ref="G3:G8">E3*F3</f>
        <v>12052.800000000001</v>
      </c>
      <c r="H3" s="2" t="s">
        <v>26</v>
      </c>
    </row>
    <row r="4" spans="1:8" ht="30" customHeight="1">
      <c r="A4" s="2">
        <v>2</v>
      </c>
      <c r="B4" s="2" t="s">
        <v>27</v>
      </c>
      <c r="C4" s="2">
        <v>12655</v>
      </c>
      <c r="D4" s="2">
        <v>13504</v>
      </c>
      <c r="E4" s="2">
        <f>D4-C4</f>
        <v>849</v>
      </c>
      <c r="F4" s="2">
        <v>0.54</v>
      </c>
      <c r="G4" s="2">
        <f t="shared" si="0"/>
        <v>458.46000000000004</v>
      </c>
      <c r="H4" s="2"/>
    </row>
    <row r="5" spans="1:8" ht="30" customHeight="1">
      <c r="A5" s="2">
        <v>3</v>
      </c>
      <c r="B5" s="2" t="s">
        <v>28</v>
      </c>
      <c r="C5" s="2">
        <v>12428</v>
      </c>
      <c r="D5" s="2">
        <v>13141</v>
      </c>
      <c r="E5" s="2">
        <f>D5-C5</f>
        <v>713</v>
      </c>
      <c r="F5" s="2">
        <v>0.54</v>
      </c>
      <c r="G5" s="2">
        <f t="shared" si="0"/>
        <v>385.02000000000004</v>
      </c>
      <c r="H5" s="2"/>
    </row>
    <row r="6" spans="1:8" ht="30" customHeight="1">
      <c r="A6" s="2">
        <v>4</v>
      </c>
      <c r="B6" s="2" t="s">
        <v>29</v>
      </c>
      <c r="C6" s="2">
        <v>9571</v>
      </c>
      <c r="D6" s="2">
        <v>10144</v>
      </c>
      <c r="E6" s="2">
        <f>D6-C6</f>
        <v>573</v>
      </c>
      <c r="F6" s="2">
        <v>0.54</v>
      </c>
      <c r="G6" s="2">
        <f t="shared" si="0"/>
        <v>309.42</v>
      </c>
      <c r="H6" s="2"/>
    </row>
    <row r="7" spans="1:8" ht="30" customHeight="1">
      <c r="A7" s="2">
        <v>5</v>
      </c>
      <c r="B7" s="2" t="s">
        <v>30</v>
      </c>
      <c r="C7" s="2">
        <v>8535</v>
      </c>
      <c r="D7" s="2">
        <v>9001</v>
      </c>
      <c r="E7" s="2">
        <f>D7-C7</f>
        <v>466</v>
      </c>
      <c r="F7" s="2">
        <v>0.54</v>
      </c>
      <c r="G7" s="2">
        <f t="shared" si="0"/>
        <v>251.64000000000001</v>
      </c>
      <c r="H7" s="2"/>
    </row>
    <row r="8" spans="1:8" ht="30" customHeight="1">
      <c r="A8" s="2">
        <v>6</v>
      </c>
      <c r="B8" s="2" t="s">
        <v>31</v>
      </c>
      <c r="C8" s="2">
        <v>7244</v>
      </c>
      <c r="D8" s="2">
        <v>7549</v>
      </c>
      <c r="E8" s="2">
        <f>D8-C8</f>
        <v>305</v>
      </c>
      <c r="F8" s="2">
        <v>0.54</v>
      </c>
      <c r="G8" s="2">
        <f t="shared" si="0"/>
        <v>164.70000000000002</v>
      </c>
      <c r="H8" s="2"/>
    </row>
    <row r="9" spans="1:8" ht="30" customHeight="1">
      <c r="A9" s="2">
        <v>7</v>
      </c>
      <c r="B9" s="2" t="s">
        <v>16</v>
      </c>
      <c r="C9" s="2"/>
      <c r="D9" s="2"/>
      <c r="E9" s="2">
        <f>SUM(E3:E8)</f>
        <v>25226</v>
      </c>
      <c r="F9" s="2"/>
      <c r="G9" s="2">
        <f>SUM(G3:G8)</f>
        <v>13622.040000000003</v>
      </c>
      <c r="H9" s="2"/>
    </row>
    <row r="10" spans="1:8" ht="30" customHeight="1">
      <c r="A10" s="2">
        <v>8</v>
      </c>
      <c r="B10" s="2" t="s">
        <v>32</v>
      </c>
      <c r="C10" s="2">
        <v>530164</v>
      </c>
      <c r="D10" s="2">
        <v>535995</v>
      </c>
      <c r="E10" s="2">
        <f>D10-C10</f>
        <v>5831</v>
      </c>
      <c r="F10" s="2">
        <v>3.19</v>
      </c>
      <c r="G10" s="2">
        <f>E10*F10</f>
        <v>18600.89</v>
      </c>
      <c r="H10" s="2"/>
    </row>
    <row r="11" spans="1:8" ht="30" customHeight="1">
      <c r="A11" s="2">
        <v>9</v>
      </c>
      <c r="B11" s="2" t="s">
        <v>20</v>
      </c>
      <c r="C11" s="2"/>
      <c r="D11" s="2"/>
      <c r="E11" s="2">
        <f>E10</f>
        <v>5831</v>
      </c>
      <c r="F11" s="2"/>
      <c r="G11" s="2">
        <f>G10</f>
        <v>18600.89</v>
      </c>
      <c r="H11" s="2"/>
    </row>
    <row r="12" spans="1:8" ht="30" customHeight="1">
      <c r="A12" s="2">
        <v>10</v>
      </c>
      <c r="B12" s="2"/>
      <c r="C12" s="2"/>
      <c r="D12" s="2"/>
      <c r="E12" s="2"/>
      <c r="F12" s="2"/>
      <c r="G12" s="2"/>
      <c r="H12" s="2"/>
    </row>
    <row r="13" spans="1:8" ht="30" customHeight="1">
      <c r="A13" s="2">
        <v>11</v>
      </c>
      <c r="B13" s="71"/>
      <c r="C13" s="72"/>
      <c r="D13" s="72"/>
      <c r="E13" s="72"/>
      <c r="F13" s="72"/>
      <c r="G13" s="72"/>
      <c r="H13" s="49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/>
      <c r="C18" s="2"/>
      <c r="D18" s="2"/>
      <c r="E18" s="2"/>
      <c r="F18" s="2"/>
      <c r="G18" s="2"/>
      <c r="H18" s="2"/>
    </row>
    <row r="19" spans="1:8" ht="30" customHeight="1">
      <c r="A19" s="4">
        <v>17</v>
      </c>
      <c r="B19" s="4"/>
      <c r="C19" s="3"/>
      <c r="D19" s="3"/>
      <c r="E19" s="2"/>
      <c r="F19" s="2"/>
      <c r="G19" s="2"/>
      <c r="H19" s="3"/>
    </row>
    <row r="20" spans="1:8" ht="30" customHeight="1">
      <c r="A20" s="4">
        <v>18</v>
      </c>
      <c r="B20" s="4"/>
      <c r="C20" s="2"/>
      <c r="D20" s="2"/>
      <c r="E20" s="2"/>
      <c r="F20" s="2"/>
      <c r="G20" s="2"/>
      <c r="H20" s="3"/>
    </row>
    <row r="21" spans="1:8" ht="30" customHeight="1">
      <c r="A21" s="4">
        <v>19</v>
      </c>
      <c r="B21" s="4" t="s">
        <v>33</v>
      </c>
      <c r="C21" s="3"/>
      <c r="D21" s="3"/>
      <c r="E21" s="2"/>
      <c r="F21" s="3"/>
      <c r="G21" s="2">
        <f>G9+G11</f>
        <v>32222.93</v>
      </c>
      <c r="H21" s="3"/>
    </row>
    <row r="22" spans="3:8" ht="14.25">
      <c r="C22" s="7"/>
      <c r="D22" s="7"/>
      <c r="E22" s="7"/>
      <c r="F22" s="7"/>
      <c r="G22" s="7"/>
      <c r="H22" s="7"/>
    </row>
    <row r="23" spans="2:7" ht="14.25">
      <c r="B23" s="8" t="s">
        <v>22</v>
      </c>
      <c r="G23" t="s">
        <v>23</v>
      </c>
    </row>
    <row r="24" ht="14.25">
      <c r="B24" s="8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7" t="s">
        <v>34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35</v>
      </c>
      <c r="C3" s="2">
        <v>177</v>
      </c>
      <c r="D3" s="2">
        <v>362</v>
      </c>
      <c r="E3" s="2">
        <f>(D3-C3)*80</f>
        <v>14800</v>
      </c>
      <c r="F3" s="2">
        <v>0.54</v>
      </c>
      <c r="G3" s="2">
        <f>E3*F3</f>
        <v>7992.000000000001</v>
      </c>
      <c r="H3" s="2" t="s">
        <v>36</v>
      </c>
    </row>
    <row r="4" spans="1:8" ht="30" customHeight="1">
      <c r="A4" s="2">
        <v>2</v>
      </c>
      <c r="B4" s="2" t="s">
        <v>37</v>
      </c>
      <c r="C4" s="2">
        <v>166</v>
      </c>
      <c r="D4" s="2">
        <v>339</v>
      </c>
      <c r="E4" s="2">
        <f>(D4-C4)*80</f>
        <v>13840</v>
      </c>
      <c r="F4" s="2">
        <v>0.54</v>
      </c>
      <c r="G4" s="2">
        <f>E4*F4</f>
        <v>7473.6</v>
      </c>
      <c r="H4" s="2" t="s">
        <v>36</v>
      </c>
    </row>
    <row r="5" spans="1:8" ht="30" customHeight="1">
      <c r="A5" s="2">
        <v>3</v>
      </c>
      <c r="B5" s="2" t="s">
        <v>38</v>
      </c>
      <c r="C5" s="2">
        <v>160</v>
      </c>
      <c r="D5" s="2">
        <v>332</v>
      </c>
      <c r="E5" s="2">
        <f>(D5-C5)*80</f>
        <v>13760</v>
      </c>
      <c r="F5" s="2">
        <v>0.54</v>
      </c>
      <c r="G5" s="2">
        <f>E5*F5</f>
        <v>7430.400000000001</v>
      </c>
      <c r="H5" s="2" t="s">
        <v>36</v>
      </c>
    </row>
    <row r="6" spans="1:8" ht="30" customHeight="1">
      <c r="A6" s="2">
        <v>4</v>
      </c>
      <c r="B6" s="2" t="s">
        <v>39</v>
      </c>
      <c r="C6" s="2">
        <v>165</v>
      </c>
      <c r="D6" s="2">
        <v>348</v>
      </c>
      <c r="E6" s="2">
        <f>(D6-C6)*80</f>
        <v>14640</v>
      </c>
      <c r="F6" s="2">
        <v>0.54</v>
      </c>
      <c r="G6" s="2">
        <f>E6*F6</f>
        <v>7905.6</v>
      </c>
      <c r="H6" s="2" t="s">
        <v>36</v>
      </c>
    </row>
    <row r="7" spans="1:8" ht="30" customHeight="1">
      <c r="A7" s="2">
        <v>6</v>
      </c>
      <c r="B7" s="2" t="s">
        <v>16</v>
      </c>
      <c r="C7" s="2"/>
      <c r="D7" s="2"/>
      <c r="E7" s="2">
        <f>SUM(E3:E6)</f>
        <v>57040</v>
      </c>
      <c r="F7" s="2"/>
      <c r="G7" s="2">
        <f>SUM(G3:G6)</f>
        <v>30801.600000000006</v>
      </c>
      <c r="H7" s="2"/>
    </row>
    <row r="8" spans="1:8" ht="30" customHeight="1">
      <c r="A8" s="2"/>
      <c r="B8" s="68"/>
      <c r="C8" s="69"/>
      <c r="D8" s="69"/>
      <c r="E8" s="69"/>
      <c r="F8" s="69"/>
      <c r="G8" s="69"/>
      <c r="H8" s="70"/>
    </row>
    <row r="9" spans="1:8" ht="30" customHeight="1">
      <c r="A9" s="2">
        <v>7</v>
      </c>
      <c r="B9" s="2" t="s">
        <v>40</v>
      </c>
      <c r="C9" s="2">
        <v>2141</v>
      </c>
      <c r="D9" s="2">
        <v>3598</v>
      </c>
      <c r="E9" s="2">
        <f>D9-C9</f>
        <v>1457</v>
      </c>
      <c r="F9" s="2">
        <v>3.19</v>
      </c>
      <c r="G9" s="2">
        <f>E9*F9</f>
        <v>4647.83</v>
      </c>
      <c r="H9" s="2"/>
    </row>
    <row r="10" spans="1:8" ht="30" customHeight="1">
      <c r="A10" s="2">
        <v>8</v>
      </c>
      <c r="B10" s="2" t="s">
        <v>41</v>
      </c>
      <c r="C10" s="2">
        <v>1944</v>
      </c>
      <c r="D10" s="2">
        <v>3272</v>
      </c>
      <c r="E10" s="2">
        <f>D10-C10</f>
        <v>1328</v>
      </c>
      <c r="F10" s="2">
        <v>3.19</v>
      </c>
      <c r="G10" s="2">
        <f>E10*F10</f>
        <v>4236.32</v>
      </c>
      <c r="H10" s="2"/>
    </row>
    <row r="11" spans="1:8" ht="30" customHeight="1">
      <c r="A11" s="2">
        <v>9</v>
      </c>
      <c r="B11" s="2" t="s">
        <v>42</v>
      </c>
      <c r="C11" s="2">
        <v>1441</v>
      </c>
      <c r="D11" s="2">
        <v>2303</v>
      </c>
      <c r="E11" s="2">
        <f>D11-C11</f>
        <v>862</v>
      </c>
      <c r="F11" s="2">
        <v>3.19</v>
      </c>
      <c r="G11" s="2">
        <f>E11*F11</f>
        <v>2749.7799999999997</v>
      </c>
      <c r="H11" s="2"/>
    </row>
    <row r="12" spans="1:8" ht="30" customHeight="1">
      <c r="A12" s="2">
        <v>10</v>
      </c>
      <c r="B12" s="2" t="s">
        <v>43</v>
      </c>
      <c r="C12" s="2">
        <v>2134</v>
      </c>
      <c r="D12" s="2">
        <v>3583</v>
      </c>
      <c r="E12" s="2">
        <f>D12-C12</f>
        <v>1449</v>
      </c>
      <c r="F12" s="2">
        <v>3.19</v>
      </c>
      <c r="G12" s="2">
        <f>E12*F12</f>
        <v>4622.3099999999995</v>
      </c>
      <c r="H12" s="2"/>
    </row>
    <row r="13" spans="1:8" ht="30" customHeight="1">
      <c r="A13" s="2">
        <v>11</v>
      </c>
      <c r="B13" s="2" t="s">
        <v>20</v>
      </c>
      <c r="C13" s="2"/>
      <c r="D13" s="2"/>
      <c r="E13" s="2">
        <f>SUM(E9:E12)</f>
        <v>5096</v>
      </c>
      <c r="F13" s="2"/>
      <c r="G13" s="2">
        <f>SUM(G9:G12)</f>
        <v>16256.24</v>
      </c>
      <c r="H13" s="2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4">
        <v>19</v>
      </c>
      <c r="B15" s="4" t="s">
        <v>33</v>
      </c>
      <c r="C15" s="3"/>
      <c r="D15" s="3"/>
      <c r="E15" s="2"/>
      <c r="F15" s="3"/>
      <c r="G15" s="2">
        <f>G7+G13</f>
        <v>47057.840000000004</v>
      </c>
      <c r="H15" s="3"/>
    </row>
    <row r="16" spans="3:8" ht="14.25">
      <c r="C16" s="7"/>
      <c r="D16" s="7"/>
      <c r="E16" s="7"/>
      <c r="F16" s="7"/>
      <c r="G16" s="7"/>
      <c r="H16" s="7"/>
    </row>
    <row r="17" spans="2:7" ht="14.25">
      <c r="B17" s="8" t="s">
        <v>22</v>
      </c>
      <c r="G17" t="s">
        <v>23</v>
      </c>
    </row>
    <row r="18" ht="14.25">
      <c r="B18" s="8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&amp;C&amp;"宋体,加粗"&amp;20南京审计大学租点
月水电费明细表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3">
      <selection activeCell="I13" sqref="I13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2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4.25">
      <c r="A3" s="22" t="s">
        <v>1</v>
      </c>
      <c r="B3" s="22" t="s">
        <v>45</v>
      </c>
      <c r="C3" s="22" t="s">
        <v>46</v>
      </c>
      <c r="D3" s="22" t="s">
        <v>47</v>
      </c>
      <c r="E3" s="22" t="s">
        <v>48</v>
      </c>
      <c r="F3" s="22"/>
      <c r="G3" s="22" t="s">
        <v>49</v>
      </c>
      <c r="H3" s="20" t="s">
        <v>50</v>
      </c>
      <c r="I3" s="65" t="s">
        <v>51</v>
      </c>
      <c r="J3" s="20" t="s">
        <v>8</v>
      </c>
    </row>
    <row r="4" spans="1:10" ht="18" customHeight="1">
      <c r="A4" s="22"/>
      <c r="B4" s="22"/>
      <c r="C4" s="22"/>
      <c r="D4" s="22"/>
      <c r="E4" s="22" t="s">
        <v>52</v>
      </c>
      <c r="F4" s="22" t="s">
        <v>53</v>
      </c>
      <c r="G4" s="22"/>
      <c r="H4" s="23"/>
      <c r="I4" s="66"/>
      <c r="J4" s="23"/>
    </row>
    <row r="5" spans="1:10" ht="27.75" customHeight="1">
      <c r="A5" s="22">
        <v>1</v>
      </c>
      <c r="B5" s="22" t="s">
        <v>54</v>
      </c>
      <c r="C5" s="22"/>
      <c r="D5" s="22"/>
      <c r="E5" s="22">
        <v>235763</v>
      </c>
      <c r="F5" s="22">
        <v>238969</v>
      </c>
      <c r="G5" s="59">
        <f aca="true" t="shared" si="0" ref="G5:G12">F5-E5</f>
        <v>3206</v>
      </c>
      <c r="H5" s="59">
        <v>0.54</v>
      </c>
      <c r="I5" s="59">
        <f>G5*H5</f>
        <v>1731.24</v>
      </c>
      <c r="J5" s="22"/>
    </row>
    <row r="6" spans="1:10" ht="26.25" customHeight="1">
      <c r="A6" s="22">
        <v>2</v>
      </c>
      <c r="B6" s="22" t="s">
        <v>55</v>
      </c>
      <c r="C6" s="22"/>
      <c r="D6" s="22"/>
      <c r="E6" s="22">
        <v>53508</v>
      </c>
      <c r="F6" s="22">
        <v>54436</v>
      </c>
      <c r="G6" s="59">
        <f t="shared" si="0"/>
        <v>928</v>
      </c>
      <c r="H6" s="59">
        <v>0.54</v>
      </c>
      <c r="I6" s="59">
        <f aca="true" t="shared" si="1" ref="I6:I26">G6*H6</f>
        <v>501.12</v>
      </c>
      <c r="J6" s="22"/>
    </row>
    <row r="7" spans="1:10" ht="27.75" customHeight="1">
      <c r="A7" s="24">
        <v>3</v>
      </c>
      <c r="B7" s="24" t="s">
        <v>56</v>
      </c>
      <c r="C7" s="2">
        <v>2226</v>
      </c>
      <c r="D7" s="2" t="s">
        <v>57</v>
      </c>
      <c r="E7" s="2">
        <v>14289</v>
      </c>
      <c r="F7" s="2">
        <v>14502</v>
      </c>
      <c r="G7" s="59">
        <f>(F7-E7)*40</f>
        <v>8520</v>
      </c>
      <c r="H7" s="59">
        <v>0.54</v>
      </c>
      <c r="I7" s="59">
        <f t="shared" si="1"/>
        <v>4600.8</v>
      </c>
      <c r="J7" s="22" t="s">
        <v>58</v>
      </c>
    </row>
    <row r="8" spans="1:10" ht="27.75" customHeight="1">
      <c r="A8" s="35"/>
      <c r="B8" s="35"/>
      <c r="C8" s="2">
        <v>2901</v>
      </c>
      <c r="D8" s="2"/>
      <c r="E8" s="2">
        <v>403784</v>
      </c>
      <c r="F8" s="2">
        <v>403784</v>
      </c>
      <c r="G8" s="59">
        <f t="shared" si="0"/>
        <v>0</v>
      </c>
      <c r="H8" s="59">
        <v>0.54</v>
      </c>
      <c r="I8" s="59">
        <f t="shared" si="1"/>
        <v>0</v>
      </c>
      <c r="J8" s="22"/>
    </row>
    <row r="9" spans="1:10" ht="28.5" customHeight="1">
      <c r="A9" s="35"/>
      <c r="B9" s="35"/>
      <c r="C9" s="2">
        <v>2854</v>
      </c>
      <c r="D9" s="2"/>
      <c r="E9" s="2">
        <v>78304</v>
      </c>
      <c r="F9" s="2">
        <v>79281</v>
      </c>
      <c r="G9" s="59">
        <f t="shared" si="0"/>
        <v>977</v>
      </c>
      <c r="H9" s="59">
        <v>0.54</v>
      </c>
      <c r="I9" s="59">
        <f t="shared" si="1"/>
        <v>527.58</v>
      </c>
      <c r="J9" s="22"/>
    </row>
    <row r="10" spans="1:10" ht="27" customHeight="1">
      <c r="A10" s="35"/>
      <c r="B10" s="35"/>
      <c r="C10" s="2">
        <v>1523</v>
      </c>
      <c r="D10" s="2"/>
      <c r="E10" s="2">
        <v>156398</v>
      </c>
      <c r="F10" s="2">
        <v>159825</v>
      </c>
      <c r="G10" s="59">
        <f t="shared" si="0"/>
        <v>3427</v>
      </c>
      <c r="H10" s="59">
        <v>0.54</v>
      </c>
      <c r="I10" s="59">
        <f t="shared" si="1"/>
        <v>1850.5800000000002</v>
      </c>
      <c r="J10" s="22"/>
    </row>
    <row r="11" spans="1:10" ht="27" customHeight="1">
      <c r="A11" s="35"/>
      <c r="B11" s="25"/>
      <c r="C11" s="2">
        <v>1011</v>
      </c>
      <c r="D11" s="2"/>
      <c r="E11" s="2">
        <v>438135</v>
      </c>
      <c r="F11" s="2">
        <v>438135</v>
      </c>
      <c r="G11" s="59">
        <f t="shared" si="0"/>
        <v>0</v>
      </c>
      <c r="H11" s="59">
        <v>0.54</v>
      </c>
      <c r="I11" s="59">
        <f t="shared" si="1"/>
        <v>0</v>
      </c>
      <c r="J11" s="22"/>
    </row>
    <row r="12" spans="1:10" ht="27" customHeight="1">
      <c r="A12" s="35"/>
      <c r="B12" s="25"/>
      <c r="C12" s="2"/>
      <c r="D12" s="2"/>
      <c r="E12" s="2">
        <v>9011</v>
      </c>
      <c r="F12" s="2">
        <v>9120</v>
      </c>
      <c r="G12" s="59">
        <f t="shared" si="0"/>
        <v>109</v>
      </c>
      <c r="H12" s="59"/>
      <c r="I12" s="59">
        <f t="shared" si="1"/>
        <v>0</v>
      </c>
      <c r="J12" s="22"/>
    </row>
    <row r="13" spans="1:10" ht="27" customHeight="1">
      <c r="A13" s="25"/>
      <c r="B13" s="25" t="s">
        <v>59</v>
      </c>
      <c r="C13" s="2"/>
      <c r="D13" s="2"/>
      <c r="E13" s="2"/>
      <c r="F13" s="2"/>
      <c r="G13" s="59">
        <f>SUM(G7:G12)</f>
        <v>13033</v>
      </c>
      <c r="H13" s="59">
        <v>0.54</v>
      </c>
      <c r="I13" s="59">
        <f>SUM(I7:I12)</f>
        <v>6978.96</v>
      </c>
      <c r="J13" s="22"/>
    </row>
    <row r="14" spans="1:10" ht="27" customHeight="1">
      <c r="A14" s="2">
        <v>4</v>
      </c>
      <c r="B14" s="2" t="s">
        <v>60</v>
      </c>
      <c r="C14" s="2"/>
      <c r="D14" s="2" t="s">
        <v>61</v>
      </c>
      <c r="E14" s="2">
        <v>4566</v>
      </c>
      <c r="F14" s="2">
        <v>4761</v>
      </c>
      <c r="G14" s="59">
        <f>(F14-E14)*20</f>
        <v>3900</v>
      </c>
      <c r="H14" s="59">
        <v>0.54</v>
      </c>
      <c r="I14" s="59">
        <f>G14*H14</f>
        <v>2106</v>
      </c>
      <c r="J14" s="22" t="s">
        <v>62</v>
      </c>
    </row>
    <row r="15" spans="1:10" ht="28.5" customHeight="1">
      <c r="A15" s="2">
        <v>5</v>
      </c>
      <c r="B15" s="2" t="s">
        <v>63</v>
      </c>
      <c r="C15" s="2">
        <v>3888</v>
      </c>
      <c r="D15" s="60" t="s">
        <v>64</v>
      </c>
      <c r="E15" s="2">
        <v>3583</v>
      </c>
      <c r="F15" s="2">
        <v>3617</v>
      </c>
      <c r="G15" s="59">
        <f>(F15-E15)*40</f>
        <v>1360</v>
      </c>
      <c r="H15" s="59">
        <v>0.54</v>
      </c>
      <c r="I15" s="59">
        <f t="shared" si="1"/>
        <v>734.4000000000001</v>
      </c>
      <c r="J15" s="22" t="s">
        <v>65</v>
      </c>
    </row>
    <row r="16" spans="1:10" ht="28.5" customHeight="1">
      <c r="A16" s="24">
        <v>6</v>
      </c>
      <c r="B16" s="2" t="s">
        <v>66</v>
      </c>
      <c r="C16" s="2">
        <v>3346</v>
      </c>
      <c r="D16" s="2"/>
      <c r="E16" s="2">
        <v>155903</v>
      </c>
      <c r="F16" s="2">
        <v>158207</v>
      </c>
      <c r="G16" s="59">
        <f>F16-E16</f>
        <v>2304</v>
      </c>
      <c r="H16" s="59">
        <v>0.54</v>
      </c>
      <c r="I16" s="59">
        <f t="shared" si="1"/>
        <v>1244.16</v>
      </c>
      <c r="J16" s="22"/>
    </row>
    <row r="17" spans="1:10" ht="28.5" customHeight="1">
      <c r="A17" s="35"/>
      <c r="B17" s="2"/>
      <c r="C17" s="2">
        <v>3248</v>
      </c>
      <c r="D17" s="2" t="s">
        <v>57</v>
      </c>
      <c r="E17" s="2">
        <v>5310</v>
      </c>
      <c r="F17" s="2">
        <v>5349</v>
      </c>
      <c r="G17" s="59">
        <f>(F17-E17)*40</f>
        <v>1560</v>
      </c>
      <c r="H17" s="59">
        <v>0.54</v>
      </c>
      <c r="I17" s="59">
        <f t="shared" si="1"/>
        <v>842.4000000000001</v>
      </c>
      <c r="J17" s="22"/>
    </row>
    <row r="18" spans="1:10" ht="30.75" customHeight="1">
      <c r="A18" s="35"/>
      <c r="B18" s="2"/>
      <c r="C18" s="2">
        <v>2884</v>
      </c>
      <c r="D18" s="2"/>
      <c r="E18" s="2">
        <v>72417</v>
      </c>
      <c r="F18" s="2">
        <v>72712</v>
      </c>
      <c r="G18" s="59">
        <f>F18-E18</f>
        <v>295</v>
      </c>
      <c r="H18" s="59">
        <v>0.54</v>
      </c>
      <c r="I18" s="59">
        <f t="shared" si="1"/>
        <v>159.3</v>
      </c>
      <c r="J18" s="22"/>
    </row>
    <row r="19" spans="1:10" ht="27.75" customHeight="1">
      <c r="A19" s="35"/>
      <c r="B19" s="2"/>
      <c r="C19" s="2">
        <v>3236</v>
      </c>
      <c r="D19" s="2"/>
      <c r="E19" s="2">
        <v>79598</v>
      </c>
      <c r="F19" s="2">
        <v>79981</v>
      </c>
      <c r="G19" s="59">
        <f>F19-E19</f>
        <v>383</v>
      </c>
      <c r="H19" s="59">
        <v>0.54</v>
      </c>
      <c r="I19" s="59">
        <f t="shared" si="1"/>
        <v>206.82000000000002</v>
      </c>
      <c r="J19" s="22"/>
    </row>
    <row r="20" spans="1:10" ht="27.75" customHeight="1">
      <c r="A20" s="35"/>
      <c r="B20" s="2"/>
      <c r="C20" s="2">
        <v>5494</v>
      </c>
      <c r="D20" s="12" t="s">
        <v>67</v>
      </c>
      <c r="E20" s="2">
        <v>5797</v>
      </c>
      <c r="F20" s="2">
        <v>5797</v>
      </c>
      <c r="G20" s="59">
        <f>(F20-E20)*20</f>
        <v>0</v>
      </c>
      <c r="H20" s="59">
        <v>0.54</v>
      </c>
      <c r="I20" s="59">
        <f t="shared" si="1"/>
        <v>0</v>
      </c>
      <c r="J20" s="22"/>
    </row>
    <row r="21" spans="1:10" ht="27" customHeight="1">
      <c r="A21" s="35"/>
      <c r="B21" s="2"/>
      <c r="C21" s="2">
        <v>6706</v>
      </c>
      <c r="D21" s="12"/>
      <c r="E21" s="2">
        <v>13069</v>
      </c>
      <c r="F21" s="2">
        <v>14568</v>
      </c>
      <c r="G21" s="59">
        <f>F21-E21</f>
        <v>1499</v>
      </c>
      <c r="H21" s="59">
        <v>0.54</v>
      </c>
      <c r="I21" s="59">
        <f t="shared" si="1"/>
        <v>809.46</v>
      </c>
      <c r="J21" s="22"/>
    </row>
    <row r="22" spans="1:10" ht="27" customHeight="1">
      <c r="A22" s="25"/>
      <c r="B22" s="24" t="s">
        <v>59</v>
      </c>
      <c r="C22" s="24"/>
      <c r="D22" s="61"/>
      <c r="E22" s="24"/>
      <c r="F22" s="24"/>
      <c r="G22" s="62">
        <f>SUM(G16:G21)</f>
        <v>6041</v>
      </c>
      <c r="H22" s="59">
        <v>0.54</v>
      </c>
      <c r="I22" s="59">
        <f>SUM(I16:I21)</f>
        <v>3262.140000000001</v>
      </c>
      <c r="J22" s="22"/>
    </row>
    <row r="23" spans="1:10" ht="28.5" customHeight="1">
      <c r="A23" s="2">
        <v>6</v>
      </c>
      <c r="B23" s="2" t="s">
        <v>68</v>
      </c>
      <c r="C23" s="2">
        <v>3161</v>
      </c>
      <c r="D23" s="12" t="s">
        <v>69</v>
      </c>
      <c r="E23" s="2">
        <v>18930</v>
      </c>
      <c r="F23" s="2">
        <v>19376</v>
      </c>
      <c r="G23" s="63">
        <f>(F23-E23)*40-G6</f>
        <v>16912</v>
      </c>
      <c r="H23" s="59">
        <v>0.54</v>
      </c>
      <c r="I23" s="59">
        <f t="shared" si="1"/>
        <v>9132.480000000001</v>
      </c>
      <c r="J23" s="22" t="s">
        <v>70</v>
      </c>
    </row>
    <row r="24" spans="1:10" ht="19.5" customHeight="1" hidden="1">
      <c r="A24" s="2"/>
      <c r="B24" s="2"/>
      <c r="C24" s="2"/>
      <c r="D24" s="12"/>
      <c r="E24" s="2"/>
      <c r="F24" s="2"/>
      <c r="G24" s="63"/>
      <c r="H24" s="59">
        <v>0.54</v>
      </c>
      <c r="I24" s="59">
        <f t="shared" si="1"/>
        <v>0</v>
      </c>
      <c r="J24" s="22"/>
    </row>
    <row r="25" spans="1:10" ht="20.25" customHeight="1" hidden="1">
      <c r="A25" s="2"/>
      <c r="B25" s="2"/>
      <c r="C25" s="2"/>
      <c r="D25" s="12"/>
      <c r="E25" s="2"/>
      <c r="F25" s="2"/>
      <c r="G25" s="63"/>
      <c r="H25" s="59">
        <v>0.54</v>
      </c>
      <c r="I25" s="59">
        <f t="shared" si="1"/>
        <v>0</v>
      </c>
      <c r="J25" s="22"/>
    </row>
    <row r="26" spans="1:10" ht="16.5" customHeight="1" hidden="1">
      <c r="A26" s="2"/>
      <c r="B26" s="2"/>
      <c r="C26" s="2"/>
      <c r="D26" s="2"/>
      <c r="E26" s="2"/>
      <c r="F26" s="2"/>
      <c r="G26" s="63"/>
      <c r="H26" s="59">
        <v>0.54</v>
      </c>
      <c r="I26" s="59">
        <f t="shared" si="1"/>
        <v>0</v>
      </c>
      <c r="J26" s="22"/>
    </row>
    <row r="27" spans="1:10" ht="25.5" customHeight="1">
      <c r="A27" s="2">
        <v>7</v>
      </c>
      <c r="B27" s="2"/>
      <c r="C27" s="2"/>
      <c r="D27" s="2"/>
      <c r="E27" s="2"/>
      <c r="F27" s="2"/>
      <c r="G27" s="63"/>
      <c r="H27" s="46"/>
      <c r="I27" s="46"/>
      <c r="J27" s="22"/>
    </row>
    <row r="28" spans="1:10" ht="33" customHeight="1">
      <c r="A28" s="64" t="s">
        <v>71</v>
      </c>
      <c r="B28" s="3" t="s">
        <v>72</v>
      </c>
      <c r="C28" s="3"/>
      <c r="D28" s="3"/>
      <c r="E28" s="22"/>
      <c r="F28" s="22"/>
      <c r="G28" s="22">
        <f>G5+G6+G13+G14+G15+G22+G23+G27</f>
        <v>45380</v>
      </c>
      <c r="H28" s="22"/>
      <c r="I28" s="22">
        <f>I5+I6+I13+I14+I15+I22+I23+I27</f>
        <v>24446.340000000004</v>
      </c>
      <c r="J28" s="22"/>
    </row>
    <row r="29" spans="1:5" ht="22.5" customHeight="1">
      <c r="A29" s="56" t="s">
        <v>73</v>
      </c>
      <c r="B29" s="57"/>
      <c r="C29" s="57"/>
      <c r="D29" s="57"/>
      <c r="E29" s="57"/>
    </row>
    <row r="31" spans="1:7" ht="14.25">
      <c r="A31" t="s">
        <v>74</v>
      </c>
      <c r="G31" t="s">
        <v>75</v>
      </c>
    </row>
  </sheetData>
  <sheetProtection/>
  <mergeCells count="23"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  <mergeCell ref="B16:B21"/>
    <mergeCell ref="B23:B26"/>
    <mergeCell ref="C3:C4"/>
    <mergeCell ref="C23:C26"/>
    <mergeCell ref="D3:D4"/>
    <mergeCell ref="D23:D26"/>
    <mergeCell ref="E23:E26"/>
    <mergeCell ref="F23:F26"/>
    <mergeCell ref="G3:G4"/>
    <mergeCell ref="G23:G26"/>
    <mergeCell ref="H3:H4"/>
    <mergeCell ref="I3:I4"/>
    <mergeCell ref="J3:J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月电费明细表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E22" sqref="E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54"/>
      <c r="B1" s="54"/>
      <c r="C1" s="54"/>
      <c r="D1" s="54"/>
      <c r="E1" s="54"/>
      <c r="F1" s="54"/>
      <c r="G1" s="54"/>
      <c r="H1" s="54"/>
      <c r="I1" s="54"/>
    </row>
    <row r="2" spans="1:9" ht="20.25">
      <c r="A2" s="15" t="s">
        <v>44</v>
      </c>
      <c r="B2" s="15"/>
      <c r="C2" s="15"/>
      <c r="D2" s="15"/>
      <c r="E2" s="15"/>
      <c r="F2" s="15"/>
      <c r="G2" s="15"/>
      <c r="H2" s="15"/>
      <c r="I2" s="15"/>
    </row>
    <row r="3" spans="1:9" ht="14.25">
      <c r="A3" s="22" t="s">
        <v>1</v>
      </c>
      <c r="B3" s="22" t="s">
        <v>45</v>
      </c>
      <c r="C3" s="16"/>
      <c r="D3" s="22" t="s">
        <v>76</v>
      </c>
      <c r="E3" s="22"/>
      <c r="F3" s="16" t="s">
        <v>77</v>
      </c>
      <c r="G3" s="20" t="s">
        <v>50</v>
      </c>
      <c r="H3" s="20" t="s">
        <v>7</v>
      </c>
      <c r="I3" s="22" t="s">
        <v>8</v>
      </c>
    </row>
    <row r="4" spans="1:9" ht="18" customHeight="1">
      <c r="A4" s="22"/>
      <c r="B4" s="22"/>
      <c r="C4" s="21"/>
      <c r="D4" s="22" t="s">
        <v>52</v>
      </c>
      <c r="E4" s="22" t="s">
        <v>53</v>
      </c>
      <c r="F4" s="21"/>
      <c r="G4" s="23"/>
      <c r="H4" s="23"/>
      <c r="I4" s="22"/>
    </row>
    <row r="5" spans="1:9" ht="30.75" customHeight="1">
      <c r="A5" s="22">
        <v>1</v>
      </c>
      <c r="B5" s="22" t="s">
        <v>54</v>
      </c>
      <c r="C5" s="22"/>
      <c r="D5" s="22">
        <v>1002</v>
      </c>
      <c r="E5" s="22">
        <v>1066</v>
      </c>
      <c r="F5" s="22">
        <f>E5-D5</f>
        <v>64</v>
      </c>
      <c r="G5" s="22">
        <v>3.19</v>
      </c>
      <c r="H5" s="22">
        <f>F5*G5</f>
        <v>204.16</v>
      </c>
      <c r="I5" s="22"/>
    </row>
    <row r="6" spans="1:9" ht="30.75" customHeight="1">
      <c r="A6" s="22">
        <v>2</v>
      </c>
      <c r="B6" s="22" t="s">
        <v>55</v>
      </c>
      <c r="C6" s="22"/>
      <c r="D6" s="22">
        <v>3623</v>
      </c>
      <c r="E6" s="22">
        <v>3646</v>
      </c>
      <c r="F6" s="22">
        <f aca="true" t="shared" si="0" ref="F6:F21">E6-D6</f>
        <v>23</v>
      </c>
      <c r="G6" s="22">
        <v>3.19</v>
      </c>
      <c r="H6" s="22">
        <f aca="true" t="shared" si="1" ref="H6:H22">F6*G6</f>
        <v>73.37</v>
      </c>
      <c r="I6" s="22"/>
    </row>
    <row r="7" spans="1:9" ht="30.75" customHeight="1">
      <c r="A7" s="24">
        <v>3</v>
      </c>
      <c r="B7" s="24" t="s">
        <v>56</v>
      </c>
      <c r="C7" s="2" t="s">
        <v>78</v>
      </c>
      <c r="D7" s="2">
        <v>20433</v>
      </c>
      <c r="E7" s="2">
        <v>21041</v>
      </c>
      <c r="F7" s="22">
        <f t="shared" si="0"/>
        <v>608</v>
      </c>
      <c r="G7" s="22">
        <v>3.19</v>
      </c>
      <c r="H7" s="22">
        <f t="shared" si="1"/>
        <v>1939.52</v>
      </c>
      <c r="I7" s="22" t="s">
        <v>58</v>
      </c>
    </row>
    <row r="8" spans="1:9" ht="30.75" customHeight="1">
      <c r="A8" s="35"/>
      <c r="B8" s="35"/>
      <c r="C8" s="2" t="s">
        <v>79</v>
      </c>
      <c r="D8" s="2">
        <v>6011</v>
      </c>
      <c r="E8" s="2">
        <v>6335</v>
      </c>
      <c r="F8" s="22">
        <f t="shared" si="0"/>
        <v>324</v>
      </c>
      <c r="G8" s="22">
        <v>3.19</v>
      </c>
      <c r="H8" s="22">
        <f t="shared" si="1"/>
        <v>1033.56</v>
      </c>
      <c r="I8" s="22"/>
    </row>
    <row r="9" spans="1:9" ht="30.75" customHeight="1">
      <c r="A9" s="25"/>
      <c r="B9" s="2" t="s">
        <v>59</v>
      </c>
      <c r="C9" s="49"/>
      <c r="D9" s="2"/>
      <c r="E9" s="2"/>
      <c r="F9" s="22">
        <f>(F7+F8)-50</f>
        <v>882</v>
      </c>
      <c r="G9" s="22">
        <v>3.19</v>
      </c>
      <c r="H9" s="22">
        <f t="shared" si="1"/>
        <v>2813.58</v>
      </c>
      <c r="I9" s="22"/>
    </row>
    <row r="10" spans="1:9" ht="30.75" customHeight="1">
      <c r="A10" s="2">
        <v>4</v>
      </c>
      <c r="B10" s="2" t="s">
        <v>60</v>
      </c>
      <c r="C10" s="55"/>
      <c r="D10" s="2">
        <v>425</v>
      </c>
      <c r="E10" s="2">
        <v>435</v>
      </c>
      <c r="F10" s="22">
        <f>E10-D10</f>
        <v>10</v>
      </c>
      <c r="G10" s="22">
        <v>3.19</v>
      </c>
      <c r="H10" s="22">
        <f t="shared" si="1"/>
        <v>31.9</v>
      </c>
      <c r="I10" s="22" t="s">
        <v>62</v>
      </c>
    </row>
    <row r="11" spans="1:9" ht="30.75" customHeight="1">
      <c r="A11" s="2">
        <v>5</v>
      </c>
      <c r="B11" s="2" t="s">
        <v>63</v>
      </c>
      <c r="C11" s="25"/>
      <c r="D11" s="2">
        <v>4899</v>
      </c>
      <c r="E11" s="2">
        <v>4985</v>
      </c>
      <c r="F11" s="22">
        <f t="shared" si="0"/>
        <v>86</v>
      </c>
      <c r="G11" s="22">
        <v>3.19</v>
      </c>
      <c r="H11" s="22">
        <f t="shared" si="1"/>
        <v>274.34</v>
      </c>
      <c r="I11" s="22" t="s">
        <v>65</v>
      </c>
    </row>
    <row r="12" spans="1:9" ht="30.75" customHeight="1">
      <c r="A12" s="24">
        <v>6</v>
      </c>
      <c r="B12" s="24" t="s">
        <v>66</v>
      </c>
      <c r="C12" s="2" t="s">
        <v>78</v>
      </c>
      <c r="D12" s="2">
        <v>11666</v>
      </c>
      <c r="E12" s="2">
        <v>11766</v>
      </c>
      <c r="F12" s="22">
        <f t="shared" si="0"/>
        <v>100</v>
      </c>
      <c r="G12" s="22">
        <v>3.19</v>
      </c>
      <c r="H12" s="22">
        <f t="shared" si="1"/>
        <v>319</v>
      </c>
      <c r="I12" s="22"/>
    </row>
    <row r="13" spans="1:9" ht="30.75" customHeight="1">
      <c r="A13" s="35"/>
      <c r="B13" s="35"/>
      <c r="C13" s="2" t="s">
        <v>79</v>
      </c>
      <c r="D13" s="2">
        <v>4892</v>
      </c>
      <c r="E13" s="2">
        <v>4982</v>
      </c>
      <c r="F13" s="22">
        <f t="shared" si="0"/>
        <v>90</v>
      </c>
      <c r="G13" s="22">
        <v>3.19</v>
      </c>
      <c r="H13" s="22">
        <f t="shared" si="1"/>
        <v>287.1</v>
      </c>
      <c r="I13" s="22"/>
    </row>
    <row r="14" spans="1:9" ht="30.75" customHeight="1">
      <c r="A14" s="35"/>
      <c r="B14" s="35"/>
      <c r="C14" s="2" t="s">
        <v>80</v>
      </c>
      <c r="D14" s="2">
        <v>622</v>
      </c>
      <c r="E14" s="2">
        <v>671</v>
      </c>
      <c r="F14" s="22">
        <f t="shared" si="0"/>
        <v>49</v>
      </c>
      <c r="G14" s="22">
        <v>3.19</v>
      </c>
      <c r="H14" s="22">
        <f t="shared" si="1"/>
        <v>156.31</v>
      </c>
      <c r="I14" s="22"/>
    </row>
    <row r="15" spans="1:9" ht="30.75" customHeight="1">
      <c r="A15" s="35"/>
      <c r="B15" s="25"/>
      <c r="C15" s="2" t="s">
        <v>81</v>
      </c>
      <c r="D15" s="2">
        <v>481</v>
      </c>
      <c r="E15" s="2">
        <v>518</v>
      </c>
      <c r="F15" s="22">
        <f t="shared" si="0"/>
        <v>37</v>
      </c>
      <c r="G15" s="22">
        <v>3.19</v>
      </c>
      <c r="H15" s="22">
        <f t="shared" si="1"/>
        <v>118.03</v>
      </c>
      <c r="I15" s="22"/>
    </row>
    <row r="16" spans="1:9" ht="30.75" customHeight="1">
      <c r="A16" s="35"/>
      <c r="B16" s="35"/>
      <c r="C16" s="2" t="s">
        <v>82</v>
      </c>
      <c r="D16" s="2">
        <v>1583</v>
      </c>
      <c r="E16" s="2">
        <v>1710</v>
      </c>
      <c r="F16" s="22">
        <f t="shared" si="0"/>
        <v>127</v>
      </c>
      <c r="G16" s="22">
        <v>3.19</v>
      </c>
      <c r="H16" s="22">
        <f t="shared" si="1"/>
        <v>405.13</v>
      </c>
      <c r="I16" s="22"/>
    </row>
    <row r="17" spans="1:9" ht="30.75" customHeight="1">
      <c r="A17" s="35"/>
      <c r="B17" s="24" t="s">
        <v>59</v>
      </c>
      <c r="C17" s="24"/>
      <c r="D17" s="2"/>
      <c r="E17" s="2"/>
      <c r="F17" s="22">
        <f>F12+F13+F14+F15+F16</f>
        <v>403</v>
      </c>
      <c r="G17" s="22">
        <v>3.19</v>
      </c>
      <c r="H17" s="22">
        <f t="shared" si="1"/>
        <v>1285.57</v>
      </c>
      <c r="I17" s="22"/>
    </row>
    <row r="18" spans="1:9" ht="30.75" customHeight="1">
      <c r="A18" s="24">
        <v>7</v>
      </c>
      <c r="B18" s="24" t="s">
        <v>68</v>
      </c>
      <c r="C18" s="2" t="s">
        <v>78</v>
      </c>
      <c r="D18" s="2">
        <v>2740</v>
      </c>
      <c r="E18" s="2">
        <v>3056</v>
      </c>
      <c r="F18" s="22">
        <f t="shared" si="0"/>
        <v>316</v>
      </c>
      <c r="G18" s="22">
        <v>3.19</v>
      </c>
      <c r="H18" s="22">
        <f t="shared" si="1"/>
        <v>1008.04</v>
      </c>
      <c r="I18" s="22" t="s">
        <v>70</v>
      </c>
    </row>
    <row r="19" spans="1:9" ht="30.75" customHeight="1">
      <c r="A19" s="35"/>
      <c r="B19" s="35"/>
      <c r="C19" s="2" t="s">
        <v>79</v>
      </c>
      <c r="D19" s="2">
        <v>4924</v>
      </c>
      <c r="E19" s="2">
        <v>5445</v>
      </c>
      <c r="F19" s="22">
        <f t="shared" si="0"/>
        <v>521</v>
      </c>
      <c r="G19" s="22">
        <v>3.19</v>
      </c>
      <c r="H19" s="22">
        <f t="shared" si="1"/>
        <v>1661.99</v>
      </c>
      <c r="I19" s="22"/>
    </row>
    <row r="20" spans="1:9" ht="30.75" customHeight="1">
      <c r="A20" s="35"/>
      <c r="B20" s="35"/>
      <c r="C20" s="2" t="s">
        <v>80</v>
      </c>
      <c r="D20" s="2">
        <v>1208</v>
      </c>
      <c r="E20" s="2">
        <v>1254</v>
      </c>
      <c r="F20" s="22">
        <f t="shared" si="0"/>
        <v>46</v>
      </c>
      <c r="G20" s="22">
        <v>3.19</v>
      </c>
      <c r="H20" s="22">
        <f t="shared" si="1"/>
        <v>146.74</v>
      </c>
      <c r="I20" s="22"/>
    </row>
    <row r="21" spans="1:9" ht="30.75" customHeight="1">
      <c r="A21" s="35"/>
      <c r="B21" s="25"/>
      <c r="C21" s="2" t="s">
        <v>81</v>
      </c>
      <c r="D21" s="2">
        <v>1490</v>
      </c>
      <c r="E21" s="2">
        <v>1541</v>
      </c>
      <c r="F21" s="22">
        <f t="shared" si="0"/>
        <v>51</v>
      </c>
      <c r="G21" s="22">
        <v>3.19</v>
      </c>
      <c r="H21" s="22">
        <f t="shared" si="1"/>
        <v>162.69</v>
      </c>
      <c r="I21" s="22"/>
    </row>
    <row r="22" spans="1:9" ht="30.75" customHeight="1">
      <c r="A22" s="25"/>
      <c r="B22" s="25" t="s">
        <v>59</v>
      </c>
      <c r="C22" s="25"/>
      <c r="D22" s="2"/>
      <c r="E22" s="2"/>
      <c r="F22" s="22">
        <f>F18+F19+F20+F21</f>
        <v>934</v>
      </c>
      <c r="G22" s="22">
        <v>3.19</v>
      </c>
      <c r="H22" s="22">
        <f t="shared" si="1"/>
        <v>2979.46</v>
      </c>
      <c r="I22" s="22"/>
    </row>
    <row r="23" spans="1:9" ht="30.75" customHeight="1">
      <c r="A23" s="25">
        <v>8</v>
      </c>
      <c r="B23" s="25"/>
      <c r="C23" s="25"/>
      <c r="D23" s="2"/>
      <c r="E23" s="2"/>
      <c r="F23" s="22"/>
      <c r="G23" s="22"/>
      <c r="H23" s="22"/>
      <c r="I23" s="22"/>
    </row>
    <row r="24" spans="1:9" ht="30.75" customHeight="1">
      <c r="A24" s="3" t="s">
        <v>71</v>
      </c>
      <c r="B24" s="3" t="s">
        <v>72</v>
      </c>
      <c r="C24" s="3"/>
      <c r="D24" s="22"/>
      <c r="E24" s="22"/>
      <c r="F24" s="22">
        <f>F5+F6+F9+F10+F11+F17+F22+F23</f>
        <v>2402</v>
      </c>
      <c r="G24" s="22"/>
      <c r="H24" s="22">
        <f>H5+H6+H9+H10+H11+H17+H22+H23</f>
        <v>7662.38</v>
      </c>
      <c r="I24" s="22"/>
    </row>
    <row r="25" spans="1:9" ht="14.25">
      <c r="A25" s="56" t="s">
        <v>83</v>
      </c>
      <c r="B25" s="57"/>
      <c r="C25" s="57"/>
      <c r="D25" s="57"/>
      <c r="E25" s="57"/>
      <c r="F25" s="58"/>
      <c r="G25" s="58"/>
      <c r="H25" s="58"/>
      <c r="I25" s="58"/>
    </row>
    <row r="27" spans="1:7" ht="14.25">
      <c r="A27" t="s">
        <v>74</v>
      </c>
      <c r="G27" t="s">
        <v>75</v>
      </c>
    </row>
  </sheetData>
  <sheetProtection/>
  <mergeCells count="17"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  <mergeCell ref="B12:B15"/>
    <mergeCell ref="B18:B21"/>
    <mergeCell ref="C3:C4"/>
    <mergeCell ref="F3:F4"/>
    <mergeCell ref="G3:G4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月水费明细表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14"/>
      <c r="B1" s="14"/>
      <c r="C1" s="14"/>
      <c r="D1" s="14"/>
      <c r="E1" s="14"/>
      <c r="F1" s="14"/>
      <c r="G1" s="14"/>
      <c r="H1" s="14"/>
    </row>
    <row r="2" spans="1:8" ht="18" customHeight="1">
      <c r="A2" s="15" t="s">
        <v>84</v>
      </c>
      <c r="B2" s="15"/>
      <c r="C2" s="15"/>
      <c r="D2" s="15"/>
      <c r="E2" s="15"/>
      <c r="F2" s="15"/>
      <c r="G2" s="15"/>
      <c r="H2" s="15"/>
    </row>
    <row r="3" spans="1:8" ht="15.75" customHeight="1">
      <c r="A3" s="16" t="s">
        <v>1</v>
      </c>
      <c r="B3" s="16" t="s">
        <v>45</v>
      </c>
      <c r="C3" s="18" t="s">
        <v>48</v>
      </c>
      <c r="D3" s="19"/>
      <c r="E3" s="16" t="s">
        <v>49</v>
      </c>
      <c r="F3" s="20" t="s">
        <v>50</v>
      </c>
      <c r="G3" s="20" t="s">
        <v>7</v>
      </c>
      <c r="H3" s="16" t="s">
        <v>8</v>
      </c>
    </row>
    <row r="4" spans="1:8" ht="12.75" customHeight="1">
      <c r="A4" s="21"/>
      <c r="B4" s="21"/>
      <c r="C4" s="22" t="s">
        <v>52</v>
      </c>
      <c r="D4" s="22" t="s">
        <v>53</v>
      </c>
      <c r="E4" s="21"/>
      <c r="F4" s="23"/>
      <c r="G4" s="23"/>
      <c r="H4" s="21"/>
    </row>
    <row r="5" spans="1:8" ht="21" customHeight="1">
      <c r="A5" s="22">
        <v>1</v>
      </c>
      <c r="B5" s="2" t="s">
        <v>85</v>
      </c>
      <c r="C5" s="22">
        <v>140174</v>
      </c>
      <c r="D5" s="22">
        <v>141768</v>
      </c>
      <c r="E5" s="22">
        <f aca="true" t="shared" si="0" ref="E5:E13">D5-C5</f>
        <v>1594</v>
      </c>
      <c r="F5" s="22">
        <v>0.54</v>
      </c>
      <c r="G5" s="22">
        <f>E5*F5</f>
        <v>860.7600000000001</v>
      </c>
      <c r="H5" s="22"/>
    </row>
    <row r="6" spans="1:8" ht="21" customHeight="1">
      <c r="A6" s="22">
        <v>2</v>
      </c>
      <c r="B6" s="2" t="s">
        <v>86</v>
      </c>
      <c r="C6" s="22">
        <v>17235</v>
      </c>
      <c r="D6" s="22">
        <v>18562</v>
      </c>
      <c r="E6" s="22">
        <f t="shared" si="0"/>
        <v>1327</v>
      </c>
      <c r="F6" s="22">
        <v>0.54</v>
      </c>
      <c r="G6" s="22">
        <f aca="true" t="shared" si="1" ref="G6:G20">E6*F6</f>
        <v>716.58</v>
      </c>
      <c r="H6" s="2" t="s">
        <v>87</v>
      </c>
    </row>
    <row r="7" spans="1:8" ht="21" customHeight="1">
      <c r="A7" s="22">
        <v>3</v>
      </c>
      <c r="B7" s="2" t="s">
        <v>88</v>
      </c>
      <c r="C7" s="22">
        <v>14118</v>
      </c>
      <c r="D7" s="22">
        <v>15826</v>
      </c>
      <c r="E7" s="22">
        <f t="shared" si="0"/>
        <v>1708</v>
      </c>
      <c r="F7" s="22">
        <v>0.54</v>
      </c>
      <c r="G7" s="22">
        <f t="shared" si="1"/>
        <v>922.32</v>
      </c>
      <c r="H7" s="22"/>
    </row>
    <row r="8" spans="1:8" ht="21" customHeight="1">
      <c r="A8" s="24">
        <v>4</v>
      </c>
      <c r="B8" s="24" t="s">
        <v>89</v>
      </c>
      <c r="C8" s="24">
        <v>74984</v>
      </c>
      <c r="D8" s="24">
        <v>75685</v>
      </c>
      <c r="E8" s="24">
        <f t="shared" si="0"/>
        <v>701</v>
      </c>
      <c r="F8" s="22">
        <v>0.54</v>
      </c>
      <c r="G8" s="22">
        <f t="shared" si="1"/>
        <v>378.54</v>
      </c>
      <c r="H8" s="22"/>
    </row>
    <row r="9" spans="1:8" ht="21" customHeight="1">
      <c r="A9" s="35"/>
      <c r="B9" s="35"/>
      <c r="C9" s="24">
        <v>124752</v>
      </c>
      <c r="D9" s="24">
        <v>125963</v>
      </c>
      <c r="E9" s="24">
        <f t="shared" si="0"/>
        <v>1211</v>
      </c>
      <c r="F9" s="22">
        <v>0.54</v>
      </c>
      <c r="G9" s="22">
        <f t="shared" si="1"/>
        <v>653.94</v>
      </c>
      <c r="H9" s="22"/>
    </row>
    <row r="10" spans="1:8" ht="21" customHeight="1">
      <c r="A10" s="35"/>
      <c r="B10" s="35"/>
      <c r="C10" s="24">
        <v>22765</v>
      </c>
      <c r="D10" s="24">
        <v>22965</v>
      </c>
      <c r="E10" s="24">
        <f t="shared" si="0"/>
        <v>200</v>
      </c>
      <c r="F10" s="22">
        <v>0.54</v>
      </c>
      <c r="G10" s="22">
        <f t="shared" si="1"/>
        <v>108</v>
      </c>
      <c r="H10" s="22"/>
    </row>
    <row r="11" spans="1:8" ht="21" customHeight="1">
      <c r="A11" s="25"/>
      <c r="B11" s="35" t="s">
        <v>59</v>
      </c>
      <c r="C11" s="24"/>
      <c r="D11" s="24"/>
      <c r="E11" s="24">
        <f>E8+E9+E10</f>
        <v>2112</v>
      </c>
      <c r="F11" s="22">
        <v>0.54</v>
      </c>
      <c r="G11" s="22">
        <f>G8+G9+G10</f>
        <v>1140.48</v>
      </c>
      <c r="H11" s="22"/>
    </row>
    <row r="12" spans="1:8" ht="21" customHeight="1">
      <c r="A12" s="40">
        <v>5</v>
      </c>
      <c r="B12" s="40" t="s">
        <v>90</v>
      </c>
      <c r="C12" s="50">
        <v>70892</v>
      </c>
      <c r="D12" s="50">
        <v>71672</v>
      </c>
      <c r="E12" s="50">
        <f t="shared" si="0"/>
        <v>780</v>
      </c>
      <c r="F12" s="22">
        <v>0.54</v>
      </c>
      <c r="G12" s="22">
        <f t="shared" si="1"/>
        <v>421.20000000000005</v>
      </c>
      <c r="H12" s="22"/>
    </row>
    <row r="13" spans="1:8" ht="21" customHeight="1">
      <c r="A13" s="51"/>
      <c r="B13" s="41"/>
      <c r="C13" s="50">
        <v>25776</v>
      </c>
      <c r="D13" s="50">
        <v>25831</v>
      </c>
      <c r="E13" s="50">
        <f t="shared" si="0"/>
        <v>55</v>
      </c>
      <c r="F13" s="22">
        <v>0.54</v>
      </c>
      <c r="G13" s="22">
        <f t="shared" si="1"/>
        <v>29.700000000000003</v>
      </c>
      <c r="H13" s="22" t="s">
        <v>91</v>
      </c>
    </row>
    <row r="14" spans="1:8" ht="21" customHeight="1">
      <c r="A14" s="25"/>
      <c r="B14" s="42" t="s">
        <v>59</v>
      </c>
      <c r="C14" s="50"/>
      <c r="D14" s="50"/>
      <c r="E14" s="50">
        <f>E12+E13</f>
        <v>835</v>
      </c>
      <c r="F14" s="22">
        <v>0.54</v>
      </c>
      <c r="G14" s="22">
        <f>G12+G13</f>
        <v>450.90000000000003</v>
      </c>
      <c r="H14" s="22"/>
    </row>
    <row r="15" spans="1:8" ht="21" customHeight="1">
      <c r="A15" s="25">
        <v>6</v>
      </c>
      <c r="B15" s="52" t="s">
        <v>92</v>
      </c>
      <c r="C15" s="50">
        <v>35139</v>
      </c>
      <c r="D15" s="50">
        <v>37005</v>
      </c>
      <c r="E15" s="50">
        <f>D15-C15</f>
        <v>1866</v>
      </c>
      <c r="F15" s="22">
        <v>0.54</v>
      </c>
      <c r="G15" s="22">
        <f>E15*F15</f>
        <v>1007.6400000000001</v>
      </c>
      <c r="H15" s="22"/>
    </row>
    <row r="16" spans="1:8" ht="21" customHeight="1">
      <c r="A16" s="22">
        <v>7</v>
      </c>
      <c r="B16" s="2" t="s">
        <v>93</v>
      </c>
      <c r="C16" s="22">
        <v>75448</v>
      </c>
      <c r="D16" s="22">
        <v>75950</v>
      </c>
      <c r="E16" s="50">
        <f>D16-C16</f>
        <v>502</v>
      </c>
      <c r="F16" s="22">
        <v>0.54</v>
      </c>
      <c r="G16" s="22">
        <f t="shared" si="1"/>
        <v>271.08000000000004</v>
      </c>
      <c r="H16" s="22" t="s">
        <v>94</v>
      </c>
    </row>
    <row r="17" spans="1:8" ht="21" customHeight="1">
      <c r="A17" s="22">
        <v>8</v>
      </c>
      <c r="B17" s="2" t="s">
        <v>95</v>
      </c>
      <c r="C17" s="22">
        <v>66215</v>
      </c>
      <c r="D17" s="22">
        <v>66745</v>
      </c>
      <c r="E17" s="50">
        <f>D17-C17</f>
        <v>530</v>
      </c>
      <c r="F17" s="22">
        <v>0.54</v>
      </c>
      <c r="G17" s="22">
        <f t="shared" si="1"/>
        <v>286.20000000000005</v>
      </c>
      <c r="H17" s="22"/>
    </row>
    <row r="18" spans="1:8" ht="21" customHeight="1">
      <c r="A18" s="24">
        <v>9</v>
      </c>
      <c r="B18" s="13" t="s">
        <v>96</v>
      </c>
      <c r="C18" s="22">
        <v>14158</v>
      </c>
      <c r="D18" s="22">
        <v>14335</v>
      </c>
      <c r="E18" s="50">
        <f>(D18-C18)*40</f>
        <v>7080</v>
      </c>
      <c r="F18" s="22">
        <v>0.54</v>
      </c>
      <c r="G18" s="22">
        <f t="shared" si="1"/>
        <v>3823.2000000000003</v>
      </c>
      <c r="H18" s="22" t="s">
        <v>12</v>
      </c>
    </row>
    <row r="19" spans="1:8" ht="21" customHeight="1">
      <c r="A19" s="35"/>
      <c r="B19" s="13" t="s">
        <v>97</v>
      </c>
      <c r="C19" s="22">
        <v>10626</v>
      </c>
      <c r="D19" s="22">
        <v>10783</v>
      </c>
      <c r="E19" s="50">
        <f>(D19-C19)*40</f>
        <v>6280</v>
      </c>
      <c r="F19" s="22">
        <v>0.54</v>
      </c>
      <c r="G19" s="22">
        <f t="shared" si="1"/>
        <v>3391.2000000000003</v>
      </c>
      <c r="H19" s="22" t="s">
        <v>12</v>
      </c>
    </row>
    <row r="20" spans="1:8" ht="21" customHeight="1">
      <c r="A20" s="25"/>
      <c r="B20" s="12" t="s">
        <v>98</v>
      </c>
      <c r="C20" s="22">
        <v>9720</v>
      </c>
      <c r="D20" s="22">
        <v>9941</v>
      </c>
      <c r="E20" s="50">
        <f>(D20-C20)*30</f>
        <v>6630</v>
      </c>
      <c r="F20" s="22">
        <v>0.54</v>
      </c>
      <c r="G20" s="22">
        <f t="shared" si="1"/>
        <v>3580.2000000000003</v>
      </c>
      <c r="H20" s="22" t="s">
        <v>10</v>
      </c>
    </row>
    <row r="21" spans="1:8" ht="21" customHeight="1">
      <c r="A21" s="22"/>
      <c r="B21" s="2" t="s">
        <v>59</v>
      </c>
      <c r="C21" s="22"/>
      <c r="D21" s="22"/>
      <c r="E21" s="50">
        <f>E18+E19+E20</f>
        <v>19990</v>
      </c>
      <c r="F21" s="22"/>
      <c r="G21" s="22">
        <f>G18+G19+G20</f>
        <v>10794.6</v>
      </c>
      <c r="H21" s="22"/>
    </row>
    <row r="22" spans="1:8" ht="21" customHeight="1">
      <c r="A22" s="22">
        <v>10</v>
      </c>
      <c r="B22" s="2" t="s">
        <v>99</v>
      </c>
      <c r="C22" s="22">
        <v>32828</v>
      </c>
      <c r="D22" s="22">
        <v>33240</v>
      </c>
      <c r="E22" s="50">
        <f>(D22-C22)*40</f>
        <v>16480</v>
      </c>
      <c r="F22" s="22">
        <v>0.54</v>
      </c>
      <c r="G22" s="22">
        <f>E22*F22</f>
        <v>8899.2</v>
      </c>
      <c r="H22" s="22" t="s">
        <v>12</v>
      </c>
    </row>
    <row r="23" spans="1:8" ht="21" customHeight="1">
      <c r="A23" s="18">
        <v>11</v>
      </c>
      <c r="B23" s="48" t="s">
        <v>100</v>
      </c>
      <c r="C23" s="22">
        <v>25139</v>
      </c>
      <c r="D23" s="22">
        <v>25561</v>
      </c>
      <c r="E23" s="50">
        <f>(D23-C23)*40</f>
        <v>16880</v>
      </c>
      <c r="F23" s="22">
        <v>0.54</v>
      </c>
      <c r="G23" s="22">
        <f>E23*F23</f>
        <v>9115.2</v>
      </c>
      <c r="H23" s="22" t="s">
        <v>12</v>
      </c>
    </row>
    <row r="24" spans="1:8" ht="21" customHeight="1">
      <c r="A24" s="18">
        <v>12</v>
      </c>
      <c r="B24" s="48" t="s">
        <v>101</v>
      </c>
      <c r="C24" s="22">
        <v>44721</v>
      </c>
      <c r="D24" s="22">
        <v>46270</v>
      </c>
      <c r="E24" s="50">
        <f>D24-C24</f>
        <v>1549</v>
      </c>
      <c r="F24" s="22">
        <v>0.54</v>
      </c>
      <c r="G24" s="22">
        <f>E24*F24</f>
        <v>836.46</v>
      </c>
      <c r="H24" s="22"/>
    </row>
    <row r="25" spans="1:8" ht="21" customHeight="1">
      <c r="A25" s="18">
        <v>13</v>
      </c>
      <c r="B25" s="48" t="s">
        <v>102</v>
      </c>
      <c r="C25" s="22">
        <v>11977</v>
      </c>
      <c r="D25" s="22">
        <v>12380</v>
      </c>
      <c r="E25" s="50">
        <f>D25-C25</f>
        <v>403</v>
      </c>
      <c r="F25" s="22">
        <v>0.54</v>
      </c>
      <c r="G25" s="22">
        <f>E25*F25</f>
        <v>217.62</v>
      </c>
      <c r="H25" s="22"/>
    </row>
    <row r="26" spans="1:8" ht="21" customHeight="1">
      <c r="A26" s="18">
        <v>14</v>
      </c>
      <c r="B26" s="48" t="s">
        <v>103</v>
      </c>
      <c r="C26" s="22">
        <v>23187</v>
      </c>
      <c r="D26" s="22">
        <v>23852</v>
      </c>
      <c r="E26" s="50">
        <f>D26-C26</f>
        <v>665</v>
      </c>
      <c r="F26" s="22">
        <v>0.54</v>
      </c>
      <c r="G26" s="22">
        <f>E26*F26</f>
        <v>359.1</v>
      </c>
      <c r="H26" s="22"/>
    </row>
    <row r="27" spans="1:8" ht="21" customHeight="1">
      <c r="A27" s="18">
        <v>15</v>
      </c>
      <c r="B27" s="48" t="s">
        <v>59</v>
      </c>
      <c r="C27" s="22"/>
      <c r="D27" s="22"/>
      <c r="E27" s="50">
        <f>E22+E23-E24-E25-E26</f>
        <v>30743</v>
      </c>
      <c r="F27" s="22"/>
      <c r="G27" s="22">
        <f>E27*0.54</f>
        <v>16601.22</v>
      </c>
      <c r="H27" s="22"/>
    </row>
    <row r="28" spans="1:8" ht="21" customHeight="1">
      <c r="A28" s="48">
        <v>16</v>
      </c>
      <c r="B28" s="48" t="s">
        <v>104</v>
      </c>
      <c r="C28" s="22">
        <v>11793</v>
      </c>
      <c r="D28" s="22">
        <v>11971</v>
      </c>
      <c r="E28" s="50">
        <f>(D28-C28)*40</f>
        <v>7120</v>
      </c>
      <c r="F28" s="22"/>
      <c r="G28" s="22">
        <f>E28*0.54</f>
        <v>3844.8</v>
      </c>
      <c r="H28" s="22" t="s">
        <v>12</v>
      </c>
    </row>
    <row r="29" spans="1:8" ht="21" customHeight="1">
      <c r="A29" s="3" t="s">
        <v>71</v>
      </c>
      <c r="B29" s="2" t="s">
        <v>72</v>
      </c>
      <c r="C29" s="22"/>
      <c r="D29" s="22"/>
      <c r="E29" s="22">
        <f>E5+E6+E7+E11+E14+E15+E16+E17+E21+E27+E28</f>
        <v>68327</v>
      </c>
      <c r="F29" s="22"/>
      <c r="G29" s="22">
        <f>G5+G6+G7+G11+G14+G15+G16+G17+G21+G27+G28</f>
        <v>36896.58</v>
      </c>
      <c r="H29" s="22"/>
    </row>
    <row r="30" ht="24" customHeight="1">
      <c r="A30" t="s">
        <v>105</v>
      </c>
    </row>
    <row r="31" spans="1:2" ht="24" customHeight="1">
      <c r="A31" t="s">
        <v>106</v>
      </c>
      <c r="B31" s="53"/>
    </row>
    <row r="32" ht="24" customHeight="1"/>
    <row r="33" ht="24" customHeight="1"/>
  </sheetData>
  <sheetProtection/>
  <mergeCells count="14">
    <mergeCell ref="A1:H1"/>
    <mergeCell ref="A2:H2"/>
    <mergeCell ref="C3:D3"/>
    <mergeCell ref="A3:A4"/>
    <mergeCell ref="A8:A11"/>
    <mergeCell ref="A12:A14"/>
    <mergeCell ref="A18:A20"/>
    <mergeCell ref="B3:B4"/>
    <mergeCell ref="B8:B10"/>
    <mergeCell ref="B12:B13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D16" sqref="D16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14"/>
      <c r="B1" s="14"/>
      <c r="C1" s="14"/>
      <c r="D1" s="14"/>
      <c r="E1" s="14"/>
      <c r="F1" s="14"/>
      <c r="G1" s="14"/>
      <c r="H1" s="14"/>
    </row>
    <row r="2" spans="1:8" ht="15.75" customHeight="1">
      <c r="A2" s="15" t="s">
        <v>84</v>
      </c>
      <c r="B2" s="15"/>
      <c r="C2" s="15"/>
      <c r="D2" s="15"/>
      <c r="E2" s="15"/>
      <c r="F2" s="15"/>
      <c r="G2" s="15"/>
      <c r="H2" s="15"/>
    </row>
    <row r="3" spans="1:8" ht="16.5" customHeight="1">
      <c r="A3" s="16" t="s">
        <v>1</v>
      </c>
      <c r="B3" s="16" t="s">
        <v>45</v>
      </c>
      <c r="C3" s="18" t="s">
        <v>76</v>
      </c>
      <c r="D3" s="19"/>
      <c r="E3" s="16" t="s">
        <v>77</v>
      </c>
      <c r="F3" s="20" t="s">
        <v>50</v>
      </c>
      <c r="G3" s="20" t="s">
        <v>107</v>
      </c>
      <c r="H3" s="16" t="s">
        <v>8</v>
      </c>
    </row>
    <row r="4" spans="1:8" ht="15" customHeight="1">
      <c r="A4" s="21"/>
      <c r="B4" s="21"/>
      <c r="C4" s="22" t="s">
        <v>52</v>
      </c>
      <c r="D4" s="22" t="s">
        <v>53</v>
      </c>
      <c r="E4" s="21"/>
      <c r="F4" s="23"/>
      <c r="G4" s="23"/>
      <c r="H4" s="21"/>
    </row>
    <row r="5" spans="1:8" ht="22.5" customHeight="1">
      <c r="A5" s="24">
        <v>1</v>
      </c>
      <c r="B5" s="24" t="s">
        <v>85</v>
      </c>
      <c r="C5" s="22">
        <v>3665</v>
      </c>
      <c r="D5" s="22">
        <v>3695</v>
      </c>
      <c r="E5" s="22">
        <f>D5-C5</f>
        <v>30</v>
      </c>
      <c r="F5" s="22">
        <v>3.19</v>
      </c>
      <c r="G5" s="22">
        <f>E5*F5</f>
        <v>95.7</v>
      </c>
      <c r="H5" s="22" t="s">
        <v>108</v>
      </c>
    </row>
    <row r="6" spans="1:8" ht="22.5" customHeight="1">
      <c r="A6" s="35"/>
      <c r="B6" s="25"/>
      <c r="C6" s="22">
        <v>481</v>
      </c>
      <c r="D6" s="22">
        <v>481</v>
      </c>
      <c r="E6" s="22">
        <f>D6-C6</f>
        <v>0</v>
      </c>
      <c r="F6" s="22">
        <v>3.19</v>
      </c>
      <c r="G6" s="22">
        <f>E6*F6</f>
        <v>0</v>
      </c>
      <c r="H6" s="22"/>
    </row>
    <row r="7" spans="1:8" ht="22.5" customHeight="1">
      <c r="A7" s="25"/>
      <c r="B7" s="2" t="s">
        <v>59</v>
      </c>
      <c r="C7" s="22"/>
      <c r="D7" s="22"/>
      <c r="E7" s="22">
        <f>E5+E6</f>
        <v>30</v>
      </c>
      <c r="F7" s="22">
        <v>3.19</v>
      </c>
      <c r="G7" s="22">
        <f>G5+G6</f>
        <v>95.7</v>
      </c>
      <c r="H7" s="22"/>
    </row>
    <row r="8" spans="1:8" ht="22.5" customHeight="1">
      <c r="A8" s="24">
        <v>2</v>
      </c>
      <c r="B8" s="24" t="s">
        <v>86</v>
      </c>
      <c r="C8" s="22">
        <v>5982</v>
      </c>
      <c r="D8" s="22">
        <v>6020</v>
      </c>
      <c r="E8" s="22">
        <f aca="true" t="shared" si="0" ref="E8:E25">D8-C8</f>
        <v>38</v>
      </c>
      <c r="F8" s="22">
        <v>3.19</v>
      </c>
      <c r="G8" s="22">
        <f aca="true" t="shared" si="1" ref="G8:G25">E8*F8</f>
        <v>121.22</v>
      </c>
      <c r="H8" s="22" t="s">
        <v>87</v>
      </c>
    </row>
    <row r="9" spans="1:8" ht="22.5" customHeight="1">
      <c r="A9" s="35"/>
      <c r="B9" s="25"/>
      <c r="C9" s="22">
        <v>733</v>
      </c>
      <c r="D9" s="22">
        <v>753</v>
      </c>
      <c r="E9" s="22">
        <f t="shared" si="0"/>
        <v>20</v>
      </c>
      <c r="F9" s="22">
        <v>3.19</v>
      </c>
      <c r="G9" s="22">
        <f t="shared" si="1"/>
        <v>63.8</v>
      </c>
      <c r="H9" s="22"/>
    </row>
    <row r="10" spans="1:8" ht="22.5" customHeight="1">
      <c r="A10" s="25"/>
      <c r="B10" s="35" t="s">
        <v>59</v>
      </c>
      <c r="C10" s="22"/>
      <c r="D10" s="22"/>
      <c r="E10" s="22">
        <f>E8+E9</f>
        <v>58</v>
      </c>
      <c r="F10" s="22">
        <v>3.19</v>
      </c>
      <c r="G10" s="22">
        <f>G8+G9</f>
        <v>185.01999999999998</v>
      </c>
      <c r="H10" s="22"/>
    </row>
    <row r="11" spans="1:8" ht="22.5" customHeight="1">
      <c r="A11" s="24">
        <v>3</v>
      </c>
      <c r="B11" s="24" t="s">
        <v>88</v>
      </c>
      <c r="C11" s="22">
        <v>4924</v>
      </c>
      <c r="D11" s="22">
        <v>4977</v>
      </c>
      <c r="E11" s="22">
        <f t="shared" si="0"/>
        <v>53</v>
      </c>
      <c r="F11" s="22">
        <v>3.19</v>
      </c>
      <c r="G11" s="22">
        <f t="shared" si="1"/>
        <v>169.07</v>
      </c>
      <c r="H11" s="22" t="s">
        <v>109</v>
      </c>
    </row>
    <row r="12" spans="1:8" ht="22.5" customHeight="1">
      <c r="A12" s="35"/>
      <c r="B12" s="25"/>
      <c r="C12" s="22">
        <v>1879</v>
      </c>
      <c r="D12" s="22">
        <v>1899</v>
      </c>
      <c r="E12" s="22">
        <f t="shared" si="0"/>
        <v>20</v>
      </c>
      <c r="F12" s="22">
        <v>3.19</v>
      </c>
      <c r="G12" s="22">
        <f t="shared" si="1"/>
        <v>63.8</v>
      </c>
      <c r="H12" s="22"/>
    </row>
    <row r="13" spans="1:8" ht="22.5" customHeight="1">
      <c r="A13" s="25"/>
      <c r="B13" s="35" t="s">
        <v>59</v>
      </c>
      <c r="C13" s="22"/>
      <c r="D13" s="22"/>
      <c r="E13" s="22">
        <f>E11+E12</f>
        <v>73</v>
      </c>
      <c r="F13" s="22">
        <v>3.19</v>
      </c>
      <c r="G13" s="22">
        <f>G11+G12</f>
        <v>232.87</v>
      </c>
      <c r="H13" s="22"/>
    </row>
    <row r="14" spans="1:8" ht="22.5" customHeight="1">
      <c r="A14" s="24">
        <v>4</v>
      </c>
      <c r="B14" s="24" t="s">
        <v>89</v>
      </c>
      <c r="C14" s="22">
        <v>3425</v>
      </c>
      <c r="D14" s="22">
        <v>3465</v>
      </c>
      <c r="E14" s="22">
        <f t="shared" si="0"/>
        <v>40</v>
      </c>
      <c r="F14" s="22">
        <v>3.19</v>
      </c>
      <c r="G14" s="22">
        <f t="shared" si="1"/>
        <v>127.6</v>
      </c>
      <c r="H14" s="22"/>
    </row>
    <row r="15" spans="1:8" ht="22.5" customHeight="1">
      <c r="A15" s="35"/>
      <c r="B15" s="25"/>
      <c r="C15" s="22">
        <v>6731</v>
      </c>
      <c r="D15" s="22">
        <v>6835</v>
      </c>
      <c r="E15" s="22">
        <f t="shared" si="0"/>
        <v>104</v>
      </c>
      <c r="F15" s="22">
        <v>3.19</v>
      </c>
      <c r="G15" s="22">
        <f t="shared" si="1"/>
        <v>331.76</v>
      </c>
      <c r="H15" s="22"/>
    </row>
    <row r="16" spans="1:8" ht="22.5" customHeight="1">
      <c r="A16" s="25"/>
      <c r="B16" s="35" t="s">
        <v>59</v>
      </c>
      <c r="C16" s="22"/>
      <c r="D16" s="22"/>
      <c r="E16" s="22">
        <f>E14+E15</f>
        <v>144</v>
      </c>
      <c r="F16" s="22">
        <v>3.19</v>
      </c>
      <c r="G16" s="22">
        <f>G14+G15</f>
        <v>459.36</v>
      </c>
      <c r="H16" s="22"/>
    </row>
    <row r="17" spans="1:8" ht="22.5" customHeight="1">
      <c r="A17" s="40">
        <v>5</v>
      </c>
      <c r="B17" s="40" t="s">
        <v>90</v>
      </c>
      <c r="C17" s="22">
        <v>3273</v>
      </c>
      <c r="D17" s="22">
        <v>3313</v>
      </c>
      <c r="E17" s="22">
        <f t="shared" si="0"/>
        <v>40</v>
      </c>
      <c r="F17" s="22">
        <v>3.19</v>
      </c>
      <c r="G17" s="22">
        <f t="shared" si="1"/>
        <v>127.6</v>
      </c>
      <c r="H17" s="22" t="s">
        <v>91</v>
      </c>
    </row>
    <row r="18" spans="1:8" ht="22.5" customHeight="1">
      <c r="A18" s="41"/>
      <c r="B18" s="42"/>
      <c r="C18" s="22">
        <v>1052</v>
      </c>
      <c r="D18" s="22">
        <v>1072</v>
      </c>
      <c r="E18" s="22">
        <f t="shared" si="0"/>
        <v>20</v>
      </c>
      <c r="F18" s="22">
        <v>3.19</v>
      </c>
      <c r="G18" s="22">
        <f t="shared" si="1"/>
        <v>63.8</v>
      </c>
      <c r="H18" s="22"/>
    </row>
    <row r="19" spans="1:8" ht="22.5" customHeight="1">
      <c r="A19" s="43"/>
      <c r="B19" s="4" t="s">
        <v>59</v>
      </c>
      <c r="C19" s="22"/>
      <c r="D19" s="22"/>
      <c r="E19" s="22">
        <f>E17+E18</f>
        <v>60</v>
      </c>
      <c r="F19" s="22">
        <v>3.19</v>
      </c>
      <c r="G19" s="22">
        <f>G17+G18</f>
        <v>191.39999999999998</v>
      </c>
      <c r="H19" s="22"/>
    </row>
    <row r="20" spans="1:8" ht="22.5" customHeight="1">
      <c r="A20" s="35">
        <v>6</v>
      </c>
      <c r="B20" s="44" t="s">
        <v>92</v>
      </c>
      <c r="C20" s="22">
        <v>590</v>
      </c>
      <c r="D20" s="22">
        <v>622</v>
      </c>
      <c r="E20" s="22">
        <f>D20-C20</f>
        <v>32</v>
      </c>
      <c r="F20" s="22">
        <v>3.19</v>
      </c>
      <c r="G20" s="22">
        <f>E20*F20</f>
        <v>102.08</v>
      </c>
      <c r="H20" s="22"/>
    </row>
    <row r="21" spans="1:8" ht="22.5" customHeight="1">
      <c r="A21" s="24">
        <v>7</v>
      </c>
      <c r="B21" s="24" t="s">
        <v>93</v>
      </c>
      <c r="C21" s="22">
        <v>5461</v>
      </c>
      <c r="D21" s="22">
        <v>5494</v>
      </c>
      <c r="E21" s="22">
        <f>D21-C21</f>
        <v>33</v>
      </c>
      <c r="F21" s="22">
        <v>3.19</v>
      </c>
      <c r="G21" s="22">
        <f t="shared" si="1"/>
        <v>105.27</v>
      </c>
      <c r="H21" s="22" t="s">
        <v>94</v>
      </c>
    </row>
    <row r="22" spans="1:8" ht="22.5" customHeight="1">
      <c r="A22" s="35"/>
      <c r="B22" s="25"/>
      <c r="C22" s="22">
        <v>608</v>
      </c>
      <c r="D22" s="22">
        <v>638</v>
      </c>
      <c r="E22" s="22">
        <f t="shared" si="0"/>
        <v>30</v>
      </c>
      <c r="F22" s="22">
        <v>3.19</v>
      </c>
      <c r="G22" s="22">
        <f t="shared" si="1"/>
        <v>95.7</v>
      </c>
      <c r="H22" s="22"/>
    </row>
    <row r="23" spans="1:8" ht="22.5" customHeight="1">
      <c r="A23" s="25"/>
      <c r="B23" s="2" t="s">
        <v>59</v>
      </c>
      <c r="C23" s="22"/>
      <c r="D23" s="22"/>
      <c r="E23" s="22">
        <f>E21+E22</f>
        <v>63</v>
      </c>
      <c r="F23" s="22">
        <v>3.19</v>
      </c>
      <c r="G23" s="22">
        <f>G21+G22</f>
        <v>200.97</v>
      </c>
      <c r="H23" s="22"/>
    </row>
    <row r="24" spans="1:8" ht="22.5" customHeight="1">
      <c r="A24" s="24">
        <v>8</v>
      </c>
      <c r="B24" s="24" t="s">
        <v>95</v>
      </c>
      <c r="C24" s="22">
        <v>4931</v>
      </c>
      <c r="D24" s="22">
        <v>4952</v>
      </c>
      <c r="E24" s="22">
        <f>D24-C24</f>
        <v>21</v>
      </c>
      <c r="F24" s="22">
        <v>3.19</v>
      </c>
      <c r="G24" s="22">
        <f t="shared" si="1"/>
        <v>66.99</v>
      </c>
      <c r="H24" s="22"/>
    </row>
    <row r="25" spans="1:8" ht="22.5" customHeight="1">
      <c r="A25" s="35"/>
      <c r="B25" s="25"/>
      <c r="C25" s="22">
        <v>497</v>
      </c>
      <c r="D25" s="22">
        <v>507</v>
      </c>
      <c r="E25" s="22">
        <f t="shared" si="0"/>
        <v>10</v>
      </c>
      <c r="F25" s="22">
        <v>3.19</v>
      </c>
      <c r="G25" s="22">
        <f t="shared" si="1"/>
        <v>31.9</v>
      </c>
      <c r="H25" s="22"/>
    </row>
    <row r="26" spans="1:8" ht="22.5" customHeight="1">
      <c r="A26" s="25"/>
      <c r="B26" s="4" t="s">
        <v>59</v>
      </c>
      <c r="C26" s="45"/>
      <c r="D26" s="45"/>
      <c r="E26" s="22">
        <f>E24+E25</f>
        <v>31</v>
      </c>
      <c r="F26" s="22">
        <v>3.19</v>
      </c>
      <c r="G26" s="22">
        <f>G24+G25</f>
        <v>98.88999999999999</v>
      </c>
      <c r="H26" s="22"/>
    </row>
    <row r="27" spans="1:8" ht="22.5" customHeight="1">
      <c r="A27" s="2">
        <v>9</v>
      </c>
      <c r="B27" s="6" t="s">
        <v>110</v>
      </c>
      <c r="C27" s="46">
        <v>25917</v>
      </c>
      <c r="D27" s="46">
        <v>27310</v>
      </c>
      <c r="E27" s="22">
        <f>D27-C27</f>
        <v>1393</v>
      </c>
      <c r="F27" s="22">
        <v>3.19</v>
      </c>
      <c r="G27" s="22">
        <f>E27*F27</f>
        <v>4443.67</v>
      </c>
      <c r="H27" s="22"/>
    </row>
    <row r="28" spans="1:8" ht="22.5" customHeight="1">
      <c r="A28" s="27">
        <v>10</v>
      </c>
      <c r="B28" s="47" t="s">
        <v>111</v>
      </c>
      <c r="C28" s="46">
        <v>24720</v>
      </c>
      <c r="D28" s="46">
        <v>26365</v>
      </c>
      <c r="E28" s="22">
        <f>D28-C28</f>
        <v>1645</v>
      </c>
      <c r="F28" s="22">
        <v>3.19</v>
      </c>
      <c r="G28" s="22">
        <f>E28*F28</f>
        <v>5247.55</v>
      </c>
      <c r="H28" s="22"/>
    </row>
    <row r="29" spans="1:8" ht="22.5" customHeight="1">
      <c r="A29" s="48" t="s">
        <v>71</v>
      </c>
      <c r="B29" s="49"/>
      <c r="C29" s="22"/>
      <c r="D29" s="22"/>
      <c r="E29" s="22">
        <f>E7+E10+E13+E16+E19+E20+E23+E26+E27+E28</f>
        <v>3529</v>
      </c>
      <c r="F29" s="22"/>
      <c r="G29" s="22">
        <f>G7+G10+G13+G16+G19+G20+G23+G26+G27+G28</f>
        <v>11257.51</v>
      </c>
      <c r="H29" s="22"/>
    </row>
    <row r="31" spans="1:7" ht="14.25">
      <c r="A31" t="s">
        <v>74</v>
      </c>
      <c r="G31" t="s">
        <v>75</v>
      </c>
    </row>
  </sheetData>
  <sheetProtection/>
  <mergeCells count="24">
    <mergeCell ref="A1:H1"/>
    <mergeCell ref="A2:H2"/>
    <mergeCell ref="C3:D3"/>
    <mergeCell ref="A29:B29"/>
    <mergeCell ref="A3:A4"/>
    <mergeCell ref="A5:A7"/>
    <mergeCell ref="A8:A10"/>
    <mergeCell ref="A11:A13"/>
    <mergeCell ref="A14:A16"/>
    <mergeCell ref="A17:A19"/>
    <mergeCell ref="A21:A23"/>
    <mergeCell ref="A24:A26"/>
    <mergeCell ref="B3:B4"/>
    <mergeCell ref="B5:B6"/>
    <mergeCell ref="B8:B9"/>
    <mergeCell ref="B11:B12"/>
    <mergeCell ref="B14:B15"/>
    <mergeCell ref="B17:B18"/>
    <mergeCell ref="B21:B22"/>
    <mergeCell ref="B24:B25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3">
      <selection activeCell="E29" sqref="E29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18" customHeight="1">
      <c r="A2" s="15" t="s">
        <v>112</v>
      </c>
      <c r="B2" s="15"/>
      <c r="C2" s="15"/>
      <c r="D2" s="15"/>
      <c r="E2" s="15"/>
      <c r="F2" s="15"/>
      <c r="G2" s="15"/>
      <c r="H2" s="15"/>
      <c r="I2" s="15"/>
    </row>
    <row r="3" spans="1:9" ht="14.25">
      <c r="A3" s="16" t="s">
        <v>1</v>
      </c>
      <c r="B3" s="16" t="s">
        <v>45</v>
      </c>
      <c r="C3" s="16" t="s">
        <v>47</v>
      </c>
      <c r="D3" s="18" t="s">
        <v>48</v>
      </c>
      <c r="E3" s="19"/>
      <c r="F3" s="16" t="s">
        <v>49</v>
      </c>
      <c r="G3" s="20" t="s">
        <v>50</v>
      </c>
      <c r="H3" s="20" t="s">
        <v>7</v>
      </c>
      <c r="I3" s="16" t="s">
        <v>8</v>
      </c>
    </row>
    <row r="4" spans="1:9" ht="12.75" customHeight="1">
      <c r="A4" s="21"/>
      <c r="B4" s="21"/>
      <c r="C4" s="21"/>
      <c r="D4" s="22" t="s">
        <v>52</v>
      </c>
      <c r="E4" s="22" t="s">
        <v>53</v>
      </c>
      <c r="F4" s="21"/>
      <c r="G4" s="23"/>
      <c r="H4" s="23"/>
      <c r="I4" s="21"/>
    </row>
    <row r="5" spans="1:9" ht="22.5" customHeight="1">
      <c r="A5" s="21">
        <v>1</v>
      </c>
      <c r="B5" s="24" t="s">
        <v>113</v>
      </c>
      <c r="C5" s="2"/>
      <c r="D5" s="22">
        <v>81965</v>
      </c>
      <c r="E5" s="22">
        <v>83464</v>
      </c>
      <c r="F5" s="22">
        <f>E5-D5</f>
        <v>1499</v>
      </c>
      <c r="G5" s="22">
        <v>0.54</v>
      </c>
      <c r="H5" s="22">
        <f>F5*G5</f>
        <v>809.46</v>
      </c>
      <c r="I5" s="22"/>
    </row>
    <row r="6" spans="1:9" ht="22.5" customHeight="1">
      <c r="A6" s="24">
        <v>2</v>
      </c>
      <c r="B6" s="25"/>
      <c r="C6" s="2"/>
      <c r="D6" s="22">
        <v>109527</v>
      </c>
      <c r="E6" s="22">
        <v>111721</v>
      </c>
      <c r="F6" s="22">
        <f>E6-D6</f>
        <v>2194</v>
      </c>
      <c r="G6" s="22">
        <v>0.54</v>
      </c>
      <c r="H6" s="22">
        <f aca="true" t="shared" si="0" ref="H6:H20">F6*G6</f>
        <v>1184.76</v>
      </c>
      <c r="I6" s="22"/>
    </row>
    <row r="7" spans="1:9" ht="22.5" customHeight="1">
      <c r="A7" s="25"/>
      <c r="B7" s="35" t="s">
        <v>59</v>
      </c>
      <c r="C7" s="2"/>
      <c r="D7" s="16"/>
      <c r="E7" s="16"/>
      <c r="F7" s="16">
        <f>F5+F6</f>
        <v>3693</v>
      </c>
      <c r="G7" s="22">
        <v>0.54</v>
      </c>
      <c r="H7" s="22">
        <f t="shared" si="0"/>
        <v>1994.22</v>
      </c>
      <c r="I7" s="22"/>
    </row>
    <row r="8" spans="1:9" ht="22.5" customHeight="1">
      <c r="A8" s="24">
        <v>3</v>
      </c>
      <c r="B8" s="24" t="s">
        <v>114</v>
      </c>
      <c r="C8" s="2"/>
      <c r="D8" s="24">
        <v>154473</v>
      </c>
      <c r="E8" s="24">
        <v>154987</v>
      </c>
      <c r="F8" s="16">
        <f>E8-D8</f>
        <v>514</v>
      </c>
      <c r="G8" s="22">
        <v>0.54</v>
      </c>
      <c r="H8" s="22">
        <f t="shared" si="0"/>
        <v>277.56</v>
      </c>
      <c r="I8" s="22" t="s">
        <v>115</v>
      </c>
    </row>
    <row r="9" spans="1:9" ht="22.5" customHeight="1">
      <c r="A9" s="22">
        <v>4</v>
      </c>
      <c r="B9" s="2" t="s">
        <v>95</v>
      </c>
      <c r="C9" s="2"/>
      <c r="D9" s="22">
        <v>20903</v>
      </c>
      <c r="E9" s="22">
        <v>21330</v>
      </c>
      <c r="F9" s="22">
        <f aca="true" t="shared" si="1" ref="F9:F19">E9-D9</f>
        <v>427</v>
      </c>
      <c r="G9" s="22">
        <v>0.54</v>
      </c>
      <c r="H9" s="22">
        <f t="shared" si="0"/>
        <v>230.58</v>
      </c>
      <c r="I9" s="22" t="s">
        <v>116</v>
      </c>
    </row>
    <row r="10" spans="1:9" ht="22.5" customHeight="1">
      <c r="A10" s="24">
        <v>5</v>
      </c>
      <c r="B10" s="24" t="s">
        <v>117</v>
      </c>
      <c r="C10" s="2"/>
      <c r="D10" s="22">
        <v>68605</v>
      </c>
      <c r="E10" s="22">
        <v>69901</v>
      </c>
      <c r="F10" s="22">
        <f t="shared" si="1"/>
        <v>1296</v>
      </c>
      <c r="G10" s="22">
        <v>0.54</v>
      </c>
      <c r="H10" s="22">
        <f t="shared" si="0"/>
        <v>699.84</v>
      </c>
      <c r="I10" s="22" t="s">
        <v>118</v>
      </c>
    </row>
    <row r="11" spans="1:9" ht="22.5" customHeight="1">
      <c r="A11" s="35"/>
      <c r="B11" s="25"/>
      <c r="C11" s="2" t="s">
        <v>119</v>
      </c>
      <c r="D11" s="22">
        <v>3458</v>
      </c>
      <c r="E11" s="22">
        <v>3458</v>
      </c>
      <c r="F11" s="22">
        <f>(E11-D11)*30</f>
        <v>0</v>
      </c>
      <c r="G11" s="22">
        <v>0.54</v>
      </c>
      <c r="H11" s="22">
        <f t="shared" si="0"/>
        <v>0</v>
      </c>
      <c r="I11" s="22"/>
    </row>
    <row r="12" spans="1:9" ht="22.5" customHeight="1">
      <c r="A12" s="25"/>
      <c r="B12" s="25" t="s">
        <v>59</v>
      </c>
      <c r="C12" s="2"/>
      <c r="D12" s="22"/>
      <c r="E12" s="22"/>
      <c r="F12" s="22">
        <f>F10+F11</f>
        <v>1296</v>
      </c>
      <c r="G12" s="22">
        <v>0.54</v>
      </c>
      <c r="H12" s="22">
        <f t="shared" si="0"/>
        <v>699.84</v>
      </c>
      <c r="I12" s="22"/>
    </row>
    <row r="13" spans="1:9" ht="22.5" customHeight="1">
      <c r="A13" s="21">
        <v>6</v>
      </c>
      <c r="B13" s="2" t="s">
        <v>120</v>
      </c>
      <c r="C13" s="2"/>
      <c r="D13" s="22">
        <v>153618</v>
      </c>
      <c r="E13" s="22">
        <v>156667</v>
      </c>
      <c r="F13" s="22">
        <f t="shared" si="1"/>
        <v>3049</v>
      </c>
      <c r="G13" s="22">
        <v>0.54</v>
      </c>
      <c r="H13" s="22">
        <f t="shared" si="0"/>
        <v>1646.46</v>
      </c>
      <c r="I13" s="22" t="s">
        <v>121</v>
      </c>
    </row>
    <row r="14" spans="1:9" ht="22.5" customHeight="1">
      <c r="A14" s="21">
        <v>7</v>
      </c>
      <c r="B14" s="2" t="s">
        <v>122</v>
      </c>
      <c r="C14" s="2"/>
      <c r="D14" s="22">
        <v>78334</v>
      </c>
      <c r="E14" s="22">
        <v>79499</v>
      </c>
      <c r="F14" s="22">
        <f t="shared" si="1"/>
        <v>1165</v>
      </c>
      <c r="G14" s="22">
        <v>0.54</v>
      </c>
      <c r="H14" s="22">
        <f t="shared" si="0"/>
        <v>629.1</v>
      </c>
      <c r="I14" s="22"/>
    </row>
    <row r="15" spans="1:9" ht="22.5" customHeight="1">
      <c r="A15" s="24">
        <v>8</v>
      </c>
      <c r="B15" s="24" t="s">
        <v>123</v>
      </c>
      <c r="C15" s="2"/>
      <c r="D15" s="16">
        <v>34032</v>
      </c>
      <c r="E15" s="16">
        <v>34445</v>
      </c>
      <c r="F15" s="16">
        <f t="shared" si="1"/>
        <v>413</v>
      </c>
      <c r="G15" s="22">
        <v>0.54</v>
      </c>
      <c r="H15" s="22">
        <f t="shared" si="0"/>
        <v>223.02</v>
      </c>
      <c r="I15" s="22" t="s">
        <v>124</v>
      </c>
    </row>
    <row r="16" spans="1:9" ht="22.5" customHeight="1">
      <c r="A16" s="22">
        <v>9</v>
      </c>
      <c r="B16" s="3" t="s">
        <v>95</v>
      </c>
      <c r="C16" s="3"/>
      <c r="D16" s="22">
        <v>10813</v>
      </c>
      <c r="E16" s="22">
        <v>11125</v>
      </c>
      <c r="F16" s="22">
        <f t="shared" si="1"/>
        <v>312</v>
      </c>
      <c r="G16" s="22">
        <v>0.54</v>
      </c>
      <c r="H16" s="22">
        <f t="shared" si="0"/>
        <v>168.48000000000002</v>
      </c>
      <c r="I16" s="22" t="s">
        <v>125</v>
      </c>
    </row>
    <row r="17" spans="1:9" ht="22.5" customHeight="1">
      <c r="A17" s="21">
        <v>10</v>
      </c>
      <c r="B17" s="2" t="s">
        <v>126</v>
      </c>
      <c r="C17" s="3"/>
      <c r="D17" s="22">
        <v>101351</v>
      </c>
      <c r="E17" s="22">
        <v>103326</v>
      </c>
      <c r="F17" s="22">
        <f t="shared" si="1"/>
        <v>1975</v>
      </c>
      <c r="G17" s="22">
        <v>0.54</v>
      </c>
      <c r="H17" s="22">
        <f t="shared" si="0"/>
        <v>1066.5</v>
      </c>
      <c r="I17" s="22" t="s">
        <v>127</v>
      </c>
    </row>
    <row r="18" spans="1:9" ht="22.5" customHeight="1">
      <c r="A18" s="21">
        <v>11</v>
      </c>
      <c r="B18" s="36" t="s">
        <v>128</v>
      </c>
      <c r="C18" s="36"/>
      <c r="D18" s="22">
        <v>138969</v>
      </c>
      <c r="E18" s="22">
        <v>139509</v>
      </c>
      <c r="F18" s="22">
        <f t="shared" si="1"/>
        <v>540</v>
      </c>
      <c r="G18" s="22">
        <v>0.54</v>
      </c>
      <c r="H18" s="22">
        <f t="shared" si="0"/>
        <v>291.6</v>
      </c>
      <c r="I18" s="22" t="s">
        <v>129</v>
      </c>
    </row>
    <row r="19" spans="1:9" ht="22.5" customHeight="1">
      <c r="A19" s="21">
        <v>12</v>
      </c>
      <c r="B19" s="3" t="s">
        <v>130</v>
      </c>
      <c r="C19" s="3"/>
      <c r="D19" s="22">
        <v>150789</v>
      </c>
      <c r="E19" s="22">
        <v>152857</v>
      </c>
      <c r="F19" s="22">
        <f t="shared" si="1"/>
        <v>2068</v>
      </c>
      <c r="G19" s="22">
        <v>0.54</v>
      </c>
      <c r="H19" s="22">
        <f t="shared" si="0"/>
        <v>1116.72</v>
      </c>
      <c r="I19" s="3"/>
    </row>
    <row r="20" spans="1:9" ht="22.5" customHeight="1">
      <c r="A20" s="21">
        <v>13</v>
      </c>
      <c r="B20" s="3" t="s">
        <v>131</v>
      </c>
      <c r="C20" s="3"/>
      <c r="D20" s="22">
        <v>3744</v>
      </c>
      <c r="E20" s="22">
        <v>3893</v>
      </c>
      <c r="F20" s="22">
        <f>(E20-D20)*40</f>
        <v>5960</v>
      </c>
      <c r="G20" s="22">
        <v>0.54</v>
      </c>
      <c r="H20" s="22">
        <f t="shared" si="0"/>
        <v>3218.4</v>
      </c>
      <c r="I20" s="2" t="s">
        <v>12</v>
      </c>
    </row>
    <row r="21" spans="1:9" ht="22.5" customHeight="1">
      <c r="A21" s="21"/>
      <c r="B21" s="2" t="s">
        <v>59</v>
      </c>
      <c r="C21" s="3"/>
      <c r="D21" s="22"/>
      <c r="E21" s="22"/>
      <c r="F21" s="22">
        <f>F19+F20</f>
        <v>8028</v>
      </c>
      <c r="G21" s="22"/>
      <c r="H21" s="22">
        <f>F21*0.54</f>
        <v>4335.12</v>
      </c>
      <c r="I21" s="2"/>
    </row>
    <row r="22" spans="1:9" ht="22.5" customHeight="1">
      <c r="A22" s="21">
        <v>15</v>
      </c>
      <c r="B22" s="3" t="s">
        <v>132</v>
      </c>
      <c r="C22" s="3"/>
      <c r="D22" s="22">
        <v>7024</v>
      </c>
      <c r="E22" s="22">
        <v>7445</v>
      </c>
      <c r="F22" s="22">
        <f>E22-D22</f>
        <v>421</v>
      </c>
      <c r="G22" s="22">
        <v>0.54</v>
      </c>
      <c r="H22" s="22">
        <f aca="true" t="shared" si="2" ref="H22:H26">F22*G22</f>
        <v>227.34</v>
      </c>
      <c r="I22" s="3"/>
    </row>
    <row r="23" spans="1:9" ht="22.5" customHeight="1">
      <c r="A23" s="21">
        <v>16</v>
      </c>
      <c r="B23" s="3" t="s">
        <v>133</v>
      </c>
      <c r="C23" s="3" t="s">
        <v>10</v>
      </c>
      <c r="D23" s="22">
        <v>9797</v>
      </c>
      <c r="E23" s="22">
        <v>9960</v>
      </c>
      <c r="F23" s="22">
        <f>(E23-D23)*30</f>
        <v>4890</v>
      </c>
      <c r="G23" s="22">
        <v>0.54</v>
      </c>
      <c r="H23" s="22">
        <f t="shared" si="2"/>
        <v>2640.6000000000004</v>
      </c>
      <c r="I23" s="3"/>
    </row>
    <row r="24" spans="1:9" ht="22.5" customHeight="1">
      <c r="A24" s="21">
        <v>17</v>
      </c>
      <c r="B24" s="2" t="s">
        <v>59</v>
      </c>
      <c r="C24" s="3"/>
      <c r="D24" s="22"/>
      <c r="E24" s="22"/>
      <c r="F24" s="22">
        <f>F22+F23</f>
        <v>5311</v>
      </c>
      <c r="G24" s="22"/>
      <c r="H24" s="22">
        <f>F24*0.54</f>
        <v>2867.94</v>
      </c>
      <c r="I24" s="3"/>
    </row>
    <row r="25" spans="1:9" ht="22.5" customHeight="1">
      <c r="A25" s="21">
        <v>18</v>
      </c>
      <c r="B25" s="37" t="s">
        <v>134</v>
      </c>
      <c r="C25" s="37"/>
      <c r="D25" s="37">
        <v>173386</v>
      </c>
      <c r="E25" s="37">
        <v>177695</v>
      </c>
      <c r="F25" s="37">
        <f>E25-D25</f>
        <v>4309</v>
      </c>
      <c r="G25" s="37">
        <v>0.54</v>
      </c>
      <c r="H25" s="37">
        <f t="shared" si="2"/>
        <v>2326.86</v>
      </c>
      <c r="I25" s="3"/>
    </row>
    <row r="26" spans="1:9" ht="22.5" customHeight="1">
      <c r="A26" s="21">
        <v>19</v>
      </c>
      <c r="B26" s="37" t="s">
        <v>135</v>
      </c>
      <c r="C26" s="37" t="s">
        <v>12</v>
      </c>
      <c r="D26" s="37">
        <v>4412</v>
      </c>
      <c r="E26" s="37">
        <v>4806</v>
      </c>
      <c r="F26" s="37">
        <f>(E26-D26)*40</f>
        <v>15760</v>
      </c>
      <c r="G26" s="37">
        <v>0.54</v>
      </c>
      <c r="H26" s="37">
        <f t="shared" si="2"/>
        <v>8510.400000000001</v>
      </c>
      <c r="I26" s="3"/>
    </row>
    <row r="27" spans="1:9" ht="22.5" customHeight="1">
      <c r="A27" s="21"/>
      <c r="B27" s="37" t="s">
        <v>59</v>
      </c>
      <c r="C27" s="37"/>
      <c r="D27" s="37"/>
      <c r="E27" s="37"/>
      <c r="F27" s="37">
        <f>F25+F26</f>
        <v>20069</v>
      </c>
      <c r="G27" s="37"/>
      <c r="H27" s="37">
        <f>F27*0.54</f>
        <v>10837.26</v>
      </c>
      <c r="I27" s="3"/>
    </row>
    <row r="28" spans="1:9" ht="22.5" customHeight="1">
      <c r="A28" s="21">
        <v>20</v>
      </c>
      <c r="B28" s="3" t="s">
        <v>136</v>
      </c>
      <c r="C28" s="3"/>
      <c r="D28" s="22">
        <v>234913</v>
      </c>
      <c r="E28" s="22">
        <v>237912</v>
      </c>
      <c r="F28" s="22">
        <f>E28-D28</f>
        <v>2999</v>
      </c>
      <c r="G28" s="22">
        <v>0.54</v>
      </c>
      <c r="H28" s="22">
        <f>F28*G28</f>
        <v>1619.46</v>
      </c>
      <c r="I28" s="3"/>
    </row>
    <row r="29" spans="1:9" ht="22.5" customHeight="1">
      <c r="A29" s="3"/>
      <c r="B29" s="3" t="s">
        <v>71</v>
      </c>
      <c r="C29" s="3"/>
      <c r="D29" s="3"/>
      <c r="E29" s="3"/>
      <c r="F29" s="22">
        <f>F7+F8+F9+F12+F13+F14+F15+F16+F17+F18+F21+F24+F28+F27</f>
        <v>49791</v>
      </c>
      <c r="G29" s="22"/>
      <c r="H29" s="22">
        <f>H7+H8+H9+H12+H13+H14+H15+H16+H17+H18+H21+H24+H28+H27</f>
        <v>26887.14</v>
      </c>
      <c r="I29" s="22"/>
    </row>
    <row r="30" ht="15.75" customHeight="1">
      <c r="F30" s="38"/>
    </row>
    <row r="31" spans="2:3" ht="15" customHeight="1">
      <c r="B31" s="7" t="s">
        <v>137</v>
      </c>
      <c r="C31" s="7"/>
    </row>
    <row r="32" ht="15" customHeight="1">
      <c r="B32" s="39"/>
    </row>
    <row r="33" ht="22.5" customHeight="1"/>
  </sheetData>
  <sheetProtection/>
  <mergeCells count="14">
    <mergeCell ref="A1:I1"/>
    <mergeCell ref="A2:I2"/>
    <mergeCell ref="D3:E3"/>
    <mergeCell ref="A3:A4"/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7">
      <selection activeCell="E34" sqref="E34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16.5" customHeight="1">
      <c r="A2" s="15" t="s">
        <v>112</v>
      </c>
      <c r="B2" s="15"/>
      <c r="C2" s="15"/>
      <c r="D2" s="15"/>
      <c r="E2" s="15"/>
      <c r="F2" s="15"/>
      <c r="G2" s="15"/>
      <c r="H2" s="15"/>
      <c r="I2" s="15"/>
    </row>
    <row r="3" spans="1:9" ht="18" customHeight="1">
      <c r="A3" s="16" t="s">
        <v>1</v>
      </c>
      <c r="B3" s="16" t="s">
        <v>45</v>
      </c>
      <c r="C3" s="17"/>
      <c r="D3" s="18" t="s">
        <v>76</v>
      </c>
      <c r="E3" s="19"/>
      <c r="F3" s="20" t="s">
        <v>77</v>
      </c>
      <c r="G3" s="20" t="s">
        <v>50</v>
      </c>
      <c r="H3" s="20" t="s">
        <v>138</v>
      </c>
      <c r="I3" s="16" t="s">
        <v>8</v>
      </c>
    </row>
    <row r="4" spans="1:9" ht="9" customHeight="1">
      <c r="A4" s="21"/>
      <c r="B4" s="21"/>
      <c r="C4" s="21"/>
      <c r="D4" s="22" t="s">
        <v>52</v>
      </c>
      <c r="E4" s="22" t="s">
        <v>53</v>
      </c>
      <c r="F4" s="23"/>
      <c r="G4" s="23"/>
      <c r="H4" s="23"/>
      <c r="I4" s="21"/>
    </row>
    <row r="5" spans="1:9" ht="19.5" customHeight="1">
      <c r="A5" s="24">
        <v>1</v>
      </c>
      <c r="B5" s="24" t="s">
        <v>113</v>
      </c>
      <c r="C5" s="2" t="s">
        <v>78</v>
      </c>
      <c r="D5" s="22">
        <v>4522</v>
      </c>
      <c r="E5" s="22">
        <v>4611</v>
      </c>
      <c r="F5" s="22">
        <f>E5-D5</f>
        <v>89</v>
      </c>
      <c r="G5" s="22">
        <v>3.19</v>
      </c>
      <c r="H5" s="22">
        <f>F5*G5</f>
        <v>283.90999999999997</v>
      </c>
      <c r="I5" s="22"/>
    </row>
    <row r="6" spans="1:9" ht="19.5" customHeight="1">
      <c r="A6" s="25"/>
      <c r="B6" s="25"/>
      <c r="C6" s="2" t="s">
        <v>79</v>
      </c>
      <c r="D6" s="22"/>
      <c r="E6" s="22"/>
      <c r="F6" s="22"/>
      <c r="G6" s="22">
        <v>3.19</v>
      </c>
      <c r="H6" s="22"/>
      <c r="I6" s="22"/>
    </row>
    <row r="7" spans="1:9" ht="19.5" customHeight="1">
      <c r="A7" s="24">
        <v>2</v>
      </c>
      <c r="B7" s="24" t="s">
        <v>114</v>
      </c>
      <c r="C7" s="2" t="s">
        <v>78</v>
      </c>
      <c r="D7" s="22">
        <v>2150</v>
      </c>
      <c r="E7" s="22">
        <v>2172</v>
      </c>
      <c r="F7" s="22">
        <f aca="true" t="shared" si="0" ref="F7:F33">E7-D7</f>
        <v>22</v>
      </c>
      <c r="G7" s="22">
        <v>3.19</v>
      </c>
      <c r="H7" s="22">
        <f aca="true" t="shared" si="1" ref="H7:H33">F7*G7</f>
        <v>70.17999999999999</v>
      </c>
      <c r="I7" s="22" t="s">
        <v>115</v>
      </c>
    </row>
    <row r="8" spans="1:9" ht="19.5" customHeight="1">
      <c r="A8" s="25"/>
      <c r="B8" s="25"/>
      <c r="C8" s="2" t="s">
        <v>79</v>
      </c>
      <c r="D8" s="22">
        <v>451</v>
      </c>
      <c r="E8" s="22">
        <v>492</v>
      </c>
      <c r="F8" s="22">
        <f t="shared" si="0"/>
        <v>41</v>
      </c>
      <c r="G8" s="22">
        <v>3.19</v>
      </c>
      <c r="H8" s="22">
        <f t="shared" si="1"/>
        <v>130.79</v>
      </c>
      <c r="I8" s="22"/>
    </row>
    <row r="9" spans="1:9" ht="19.5" customHeight="1">
      <c r="A9" s="24">
        <v>3</v>
      </c>
      <c r="B9" s="24" t="s">
        <v>95</v>
      </c>
      <c r="C9" s="2" t="s">
        <v>78</v>
      </c>
      <c r="D9" s="22">
        <v>3038</v>
      </c>
      <c r="E9" s="22">
        <v>3068</v>
      </c>
      <c r="F9" s="22">
        <f t="shared" si="0"/>
        <v>30</v>
      </c>
      <c r="G9" s="22">
        <v>3.19</v>
      </c>
      <c r="H9" s="22">
        <f t="shared" si="1"/>
        <v>95.7</v>
      </c>
      <c r="I9" s="22" t="s">
        <v>116</v>
      </c>
    </row>
    <row r="10" spans="1:9" ht="19.5" customHeight="1">
      <c r="A10" s="25"/>
      <c r="B10" s="25"/>
      <c r="C10" s="2" t="s">
        <v>79</v>
      </c>
      <c r="D10" s="22">
        <v>783</v>
      </c>
      <c r="E10" s="22">
        <v>801</v>
      </c>
      <c r="F10" s="22">
        <f t="shared" si="0"/>
        <v>18</v>
      </c>
      <c r="G10" s="22">
        <v>3.19</v>
      </c>
      <c r="H10" s="22">
        <f t="shared" si="1"/>
        <v>57.42</v>
      </c>
      <c r="I10" s="22"/>
    </row>
    <row r="11" spans="1:9" ht="19.5" customHeight="1">
      <c r="A11" s="24">
        <v>4</v>
      </c>
      <c r="B11" s="24" t="s">
        <v>117</v>
      </c>
      <c r="C11" s="2" t="s">
        <v>78</v>
      </c>
      <c r="D11" s="22">
        <v>6537</v>
      </c>
      <c r="E11" s="22">
        <v>6608</v>
      </c>
      <c r="F11" s="22">
        <f t="shared" si="0"/>
        <v>71</v>
      </c>
      <c r="G11" s="22">
        <v>3.19</v>
      </c>
      <c r="H11" s="22">
        <f t="shared" si="1"/>
        <v>226.49</v>
      </c>
      <c r="I11" s="22" t="s">
        <v>118</v>
      </c>
    </row>
    <row r="12" spans="1:9" ht="19.5" customHeight="1">
      <c r="A12" s="25"/>
      <c r="B12" s="25"/>
      <c r="C12" s="2" t="s">
        <v>79</v>
      </c>
      <c r="D12" s="22">
        <v>1842</v>
      </c>
      <c r="E12" s="22">
        <v>1868</v>
      </c>
      <c r="F12" s="22">
        <f t="shared" si="0"/>
        <v>26</v>
      </c>
      <c r="G12" s="22">
        <v>3.19</v>
      </c>
      <c r="H12" s="22">
        <f t="shared" si="1"/>
        <v>82.94</v>
      </c>
      <c r="I12" s="22"/>
    </row>
    <row r="13" spans="1:9" ht="19.5" customHeight="1">
      <c r="A13" s="24">
        <v>5</v>
      </c>
      <c r="B13" s="24" t="s">
        <v>120</v>
      </c>
      <c r="C13" s="2" t="s">
        <v>78</v>
      </c>
      <c r="D13" s="22">
        <v>1565</v>
      </c>
      <c r="E13" s="22">
        <v>1605</v>
      </c>
      <c r="F13" s="22">
        <f t="shared" si="0"/>
        <v>40</v>
      </c>
      <c r="G13" s="22">
        <v>3.19</v>
      </c>
      <c r="H13" s="22">
        <f t="shared" si="1"/>
        <v>127.6</v>
      </c>
      <c r="I13" s="22" t="s">
        <v>121</v>
      </c>
    </row>
    <row r="14" spans="1:9" ht="19.5" customHeight="1">
      <c r="A14" s="25"/>
      <c r="B14" s="25"/>
      <c r="C14" s="2" t="s">
        <v>79</v>
      </c>
      <c r="D14" s="22"/>
      <c r="E14" s="22"/>
      <c r="F14" s="22"/>
      <c r="G14" s="22">
        <v>3.19</v>
      </c>
      <c r="H14" s="22"/>
      <c r="I14" s="22"/>
    </row>
    <row r="15" spans="1:9" ht="19.5" customHeight="1">
      <c r="A15" s="24">
        <v>6</v>
      </c>
      <c r="B15" s="24" t="s">
        <v>122</v>
      </c>
      <c r="C15" s="2" t="s">
        <v>78</v>
      </c>
      <c r="D15" s="22">
        <v>4578</v>
      </c>
      <c r="E15" s="22">
        <v>4648</v>
      </c>
      <c r="F15" s="22">
        <f t="shared" si="0"/>
        <v>70</v>
      </c>
      <c r="G15" s="22">
        <v>3.19</v>
      </c>
      <c r="H15" s="22">
        <f t="shared" si="1"/>
        <v>223.29999999999998</v>
      </c>
      <c r="I15" s="22"/>
    </row>
    <row r="16" spans="1:9" ht="19.5" customHeight="1">
      <c r="A16" s="25"/>
      <c r="B16" s="25"/>
      <c r="C16" s="2" t="s">
        <v>79</v>
      </c>
      <c r="D16" s="22">
        <v>533</v>
      </c>
      <c r="E16" s="22">
        <v>543</v>
      </c>
      <c r="F16" s="22">
        <f t="shared" si="0"/>
        <v>10</v>
      </c>
      <c r="G16" s="22">
        <v>3.19</v>
      </c>
      <c r="H16" s="22">
        <f t="shared" si="1"/>
        <v>31.9</v>
      </c>
      <c r="I16" s="22"/>
    </row>
    <row r="17" spans="1:9" ht="19.5" customHeight="1">
      <c r="A17" s="24">
        <v>7</v>
      </c>
      <c r="B17" s="24" t="s">
        <v>123</v>
      </c>
      <c r="C17" s="2" t="s">
        <v>78</v>
      </c>
      <c r="D17" s="22">
        <v>69</v>
      </c>
      <c r="E17" s="22">
        <v>88</v>
      </c>
      <c r="F17" s="22">
        <f t="shared" si="0"/>
        <v>19</v>
      </c>
      <c r="G17" s="22">
        <v>3.19</v>
      </c>
      <c r="H17" s="22">
        <f t="shared" si="1"/>
        <v>60.61</v>
      </c>
      <c r="I17" s="22" t="s">
        <v>124</v>
      </c>
    </row>
    <row r="18" spans="1:9" ht="19.5" customHeight="1">
      <c r="A18" s="25"/>
      <c r="B18" s="25"/>
      <c r="C18" s="2" t="s">
        <v>79</v>
      </c>
      <c r="D18" s="22">
        <v>6631</v>
      </c>
      <c r="E18" s="22">
        <v>6763</v>
      </c>
      <c r="F18" s="22">
        <f t="shared" si="0"/>
        <v>132</v>
      </c>
      <c r="G18" s="22">
        <v>3.19</v>
      </c>
      <c r="H18" s="22">
        <f t="shared" si="1"/>
        <v>421.08</v>
      </c>
      <c r="I18" s="22"/>
    </row>
    <row r="19" spans="1:9" ht="19.5" customHeight="1">
      <c r="A19" s="24">
        <v>8</v>
      </c>
      <c r="B19" s="24" t="s">
        <v>95</v>
      </c>
      <c r="C19" s="2" t="s">
        <v>78</v>
      </c>
      <c r="D19" s="22">
        <v>4216</v>
      </c>
      <c r="E19" s="22">
        <v>4244</v>
      </c>
      <c r="F19" s="22">
        <f t="shared" si="0"/>
        <v>28</v>
      </c>
      <c r="G19" s="22">
        <v>3.19</v>
      </c>
      <c r="H19" s="22">
        <f>F19*G20</f>
        <v>89.32</v>
      </c>
      <c r="I19" s="22" t="s">
        <v>125</v>
      </c>
    </row>
    <row r="20" spans="1:9" ht="19.5" customHeight="1">
      <c r="A20" s="25"/>
      <c r="B20" s="25"/>
      <c r="C20" s="2" t="s">
        <v>79</v>
      </c>
      <c r="D20" s="22">
        <v>249</v>
      </c>
      <c r="E20" s="22">
        <v>249</v>
      </c>
      <c r="F20" s="22">
        <f t="shared" si="0"/>
        <v>0</v>
      </c>
      <c r="G20" s="22">
        <v>3.19</v>
      </c>
      <c r="H20" s="22">
        <f>F20*G21</f>
        <v>0</v>
      </c>
      <c r="I20" s="22"/>
    </row>
    <row r="21" spans="1:9" ht="19.5" customHeight="1">
      <c r="A21" s="24">
        <v>9</v>
      </c>
      <c r="B21" s="24" t="s">
        <v>126</v>
      </c>
      <c r="C21" s="2" t="s">
        <v>78</v>
      </c>
      <c r="D21" s="22">
        <v>5815</v>
      </c>
      <c r="E21" s="22">
        <v>5927</v>
      </c>
      <c r="F21" s="22">
        <f t="shared" si="0"/>
        <v>112</v>
      </c>
      <c r="G21" s="22">
        <v>3.19</v>
      </c>
      <c r="H21" s="22">
        <f t="shared" si="1"/>
        <v>357.28</v>
      </c>
      <c r="I21" s="22" t="s">
        <v>127</v>
      </c>
    </row>
    <row r="22" spans="1:9" ht="19.5" customHeight="1">
      <c r="A22" s="25"/>
      <c r="B22" s="25"/>
      <c r="C22" s="2" t="s">
        <v>79</v>
      </c>
      <c r="D22" s="22">
        <v>1771</v>
      </c>
      <c r="E22" s="22">
        <v>1801</v>
      </c>
      <c r="F22" s="22">
        <f t="shared" si="0"/>
        <v>30</v>
      </c>
      <c r="G22" s="22">
        <v>3.19</v>
      </c>
      <c r="H22" s="22">
        <f t="shared" si="1"/>
        <v>95.7</v>
      </c>
      <c r="I22" s="22"/>
    </row>
    <row r="23" spans="1:9" ht="19.5" customHeight="1">
      <c r="A23" s="24">
        <v>10</v>
      </c>
      <c r="B23" s="24" t="s">
        <v>128</v>
      </c>
      <c r="C23" s="2" t="s">
        <v>78</v>
      </c>
      <c r="D23" s="22">
        <v>5253</v>
      </c>
      <c r="E23" s="22">
        <v>5284</v>
      </c>
      <c r="F23" s="22">
        <f t="shared" si="0"/>
        <v>31</v>
      </c>
      <c r="G23" s="22">
        <v>3.19</v>
      </c>
      <c r="H23" s="22">
        <f t="shared" si="1"/>
        <v>98.89</v>
      </c>
      <c r="I23" s="22" t="s">
        <v>129</v>
      </c>
    </row>
    <row r="24" spans="1:9" ht="19.5" customHeight="1">
      <c r="A24" s="25"/>
      <c r="B24" s="25"/>
      <c r="C24" s="2" t="s">
        <v>79</v>
      </c>
      <c r="D24" s="2">
        <v>63</v>
      </c>
      <c r="E24" s="2">
        <v>78</v>
      </c>
      <c r="F24" s="22">
        <f t="shared" si="0"/>
        <v>15</v>
      </c>
      <c r="G24" s="22">
        <v>3.19</v>
      </c>
      <c r="H24" s="22">
        <f t="shared" si="1"/>
        <v>47.85</v>
      </c>
      <c r="I24" s="3"/>
    </row>
    <row r="25" spans="1:9" ht="19.5" customHeight="1">
      <c r="A25" s="26">
        <v>11</v>
      </c>
      <c r="B25" s="27" t="s">
        <v>139</v>
      </c>
      <c r="C25" s="2" t="s">
        <v>78</v>
      </c>
      <c r="D25" s="2">
        <v>7221</v>
      </c>
      <c r="E25" s="2">
        <v>7627</v>
      </c>
      <c r="F25" s="22">
        <f t="shared" si="0"/>
        <v>406</v>
      </c>
      <c r="G25" s="22">
        <v>3.19</v>
      </c>
      <c r="H25" s="22">
        <f t="shared" si="1"/>
        <v>1295.1399999999999</v>
      </c>
      <c r="I25" s="3"/>
    </row>
    <row r="26" spans="1:9" ht="19.5" customHeight="1">
      <c r="A26" s="28"/>
      <c r="B26" s="27"/>
      <c r="C26" s="2" t="s">
        <v>79</v>
      </c>
      <c r="D26" s="2">
        <v>8755</v>
      </c>
      <c r="E26" s="2">
        <v>9117</v>
      </c>
      <c r="F26" s="22">
        <f t="shared" si="0"/>
        <v>362</v>
      </c>
      <c r="G26" s="22">
        <v>3.19</v>
      </c>
      <c r="H26" s="22">
        <f t="shared" si="1"/>
        <v>1154.78</v>
      </c>
      <c r="I26" s="3"/>
    </row>
    <row r="27" spans="1:9" ht="19.5" customHeight="1">
      <c r="A27" s="24">
        <v>12</v>
      </c>
      <c r="B27" s="27" t="s">
        <v>140</v>
      </c>
      <c r="C27" s="2" t="s">
        <v>78</v>
      </c>
      <c r="D27" s="2">
        <v>3653</v>
      </c>
      <c r="E27" s="2">
        <v>4000</v>
      </c>
      <c r="F27" s="22">
        <f t="shared" si="0"/>
        <v>347</v>
      </c>
      <c r="G27" s="22">
        <v>3.19</v>
      </c>
      <c r="H27" s="22">
        <f t="shared" si="1"/>
        <v>1106.93</v>
      </c>
      <c r="I27" s="3"/>
    </row>
    <row r="28" spans="1:9" ht="19.5" customHeight="1">
      <c r="A28" s="25"/>
      <c r="B28" s="27"/>
      <c r="C28" s="2" t="s">
        <v>79</v>
      </c>
      <c r="D28" s="2">
        <v>3863</v>
      </c>
      <c r="E28" s="2">
        <v>4107</v>
      </c>
      <c r="F28" s="22">
        <f t="shared" si="0"/>
        <v>244</v>
      </c>
      <c r="G28" s="22">
        <v>3.19</v>
      </c>
      <c r="H28" s="22">
        <f t="shared" si="1"/>
        <v>778.36</v>
      </c>
      <c r="I28" s="3"/>
    </row>
    <row r="29" spans="1:9" ht="19.5" customHeight="1">
      <c r="A29" s="29">
        <v>13</v>
      </c>
      <c r="B29" s="30" t="s">
        <v>141</v>
      </c>
      <c r="C29" s="2" t="s">
        <v>78</v>
      </c>
      <c r="D29" s="2">
        <v>8745</v>
      </c>
      <c r="E29" s="2">
        <v>9231</v>
      </c>
      <c r="F29" s="22">
        <f t="shared" si="0"/>
        <v>486</v>
      </c>
      <c r="G29" s="22">
        <v>3.19</v>
      </c>
      <c r="H29" s="22">
        <f t="shared" si="1"/>
        <v>1550.34</v>
      </c>
      <c r="I29" s="3"/>
    </row>
    <row r="30" spans="1:9" ht="19.5" customHeight="1">
      <c r="A30" s="29"/>
      <c r="B30" s="31"/>
      <c r="C30" s="2" t="s">
        <v>79</v>
      </c>
      <c r="D30" s="2">
        <v>92</v>
      </c>
      <c r="E30" s="2">
        <v>246</v>
      </c>
      <c r="F30" s="22">
        <f t="shared" si="0"/>
        <v>154</v>
      </c>
      <c r="G30" s="22">
        <v>3.19</v>
      </c>
      <c r="H30" s="32">
        <f t="shared" si="1"/>
        <v>491.26</v>
      </c>
      <c r="I30" s="3"/>
    </row>
    <row r="31" spans="1:9" ht="19.5" customHeight="1">
      <c r="A31" s="29"/>
      <c r="B31" s="31"/>
      <c r="C31" s="2" t="s">
        <v>80</v>
      </c>
      <c r="D31" s="2">
        <v>61</v>
      </c>
      <c r="E31" s="2">
        <v>158</v>
      </c>
      <c r="F31" s="22">
        <f t="shared" si="0"/>
        <v>97</v>
      </c>
      <c r="G31" s="22">
        <v>3.19</v>
      </c>
      <c r="H31" s="32">
        <f t="shared" si="1"/>
        <v>309.43</v>
      </c>
      <c r="I31" s="3"/>
    </row>
    <row r="32" spans="1:9" ht="19.5" customHeight="1">
      <c r="A32" s="29"/>
      <c r="B32" s="31"/>
      <c r="C32" s="2" t="s">
        <v>81</v>
      </c>
      <c r="D32" s="2">
        <v>68</v>
      </c>
      <c r="E32" s="2">
        <v>148</v>
      </c>
      <c r="F32" s="22">
        <f t="shared" si="0"/>
        <v>80</v>
      </c>
      <c r="G32" s="22">
        <v>3.19</v>
      </c>
      <c r="H32" s="32">
        <f t="shared" si="1"/>
        <v>255.2</v>
      </c>
      <c r="I32" s="3"/>
    </row>
    <row r="33" spans="1:9" ht="19.5" customHeight="1">
      <c r="A33" s="33"/>
      <c r="B33" s="34"/>
      <c r="C33" s="2" t="s">
        <v>82</v>
      </c>
      <c r="D33" s="2">
        <v>118</v>
      </c>
      <c r="E33" s="2">
        <v>329</v>
      </c>
      <c r="F33" s="22">
        <f t="shared" si="0"/>
        <v>211</v>
      </c>
      <c r="G33" s="22">
        <v>3.19</v>
      </c>
      <c r="H33" s="32">
        <f t="shared" si="1"/>
        <v>673.09</v>
      </c>
      <c r="I33" s="3"/>
    </row>
    <row r="34" spans="1:9" ht="19.5" customHeight="1">
      <c r="A34" s="2">
        <v>13</v>
      </c>
      <c r="B34" s="3" t="s">
        <v>71</v>
      </c>
      <c r="C34" s="3"/>
      <c r="D34" s="22"/>
      <c r="E34" s="22"/>
      <c r="F34" s="22">
        <f>SUM(F5:F33)</f>
        <v>3171</v>
      </c>
      <c r="G34" s="22"/>
      <c r="H34" s="22">
        <f>SUM(H5:H33)</f>
        <v>10115.49</v>
      </c>
      <c r="I34" s="22"/>
    </row>
    <row r="35" ht="14.25">
      <c r="B35" t="s">
        <v>142</v>
      </c>
    </row>
    <row r="36" spans="2:3" ht="14.25">
      <c r="B36" s="7"/>
      <c r="C36" s="7"/>
    </row>
  </sheetData>
  <sheetProtection/>
  <mergeCells count="35">
    <mergeCell ref="A1:I1"/>
    <mergeCell ref="A2:I2"/>
    <mergeCell ref="D3:E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3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3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2018-03-07T02:12:15Z</cp:lastPrinted>
  <dcterms:created xsi:type="dcterms:W3CDTF">2009-07-01T02:23:39Z</dcterms:created>
  <dcterms:modified xsi:type="dcterms:W3CDTF">2018-11-29T02:51:23Z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