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755" activeTab="3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经营租点电费" sheetId="13" r:id="rId13"/>
    <sheet name="金培中心" sheetId="14" r:id="rId14"/>
    <sheet name="校内超市" sheetId="15" r:id="rId15"/>
    <sheet name="教职工餐厅" sheetId="16" r:id="rId16"/>
    <sheet name="Sheet1" sheetId="17" r:id="rId17"/>
  </sheets>
  <definedNames>
    <definedName name="_xlnm.Print_Area" localSheetId="15">'教职工餐厅'!$A$1:$I$20</definedName>
    <definedName name="_xlnm.Print_Area" localSheetId="14">'校内超市'!$A$1:$I$17</definedName>
  </definedNames>
  <calcPr fullCalcOnLoad="1"/>
</workbook>
</file>

<file path=xl/sharedStrings.xml><?xml version="1.0" encoding="utf-8"?>
<sst xmlns="http://schemas.openxmlformats.org/spreadsheetml/2006/main" count="549" uniqueCount="251">
  <si>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</si>
  <si>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</si>
  <si>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</si>
  <si>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</si>
  <si>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</si>
  <si>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</si>
  <si>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</si>
  <si>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</si>
  <si>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</si>
  <si>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</si>
  <si>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</si>
  <si>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</si>
  <si>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</si>
  <si>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</si>
  <si>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</si>
  <si>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</si>
  <si>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</si>
  <si>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</si>
  <si>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</si>
  <si>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</si>
  <si>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</si>
  <si>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</si>
  <si>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</si>
  <si>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</si>
  <si>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</si>
  <si>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</si>
  <si>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</si>
  <si>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</si>
  <si>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</si>
  <si>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</si>
  <si>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</si>
  <si>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</si>
  <si>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</si>
  <si>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</si>
  <si>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</si>
  <si>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</si>
  <si>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</si>
  <si>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</si>
  <si>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</si>
  <si>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</si>
  <si>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</si>
  <si>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</si>
  <si>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</si>
  <si>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</si>
  <si>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</si>
  <si>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</si>
  <si>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</si>
  <si>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</si>
  <si>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</si>
  <si>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</si>
  <si>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</si>
  <si>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</si>
  <si>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</si>
  <si>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</si>
  <si>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</si>
  <si>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</si>
  <si>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</si>
  <si>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</si>
  <si>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</si>
  <si>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</si>
  <si>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</si>
  <si>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</si>
  <si>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</si>
  <si>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</si>
  <si>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</si>
  <si>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</si>
  <si>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</si>
  <si>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</si>
  <si>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</si>
  <si>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</si>
  <si>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</si>
  <si>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</si>
  <si>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</si>
  <si>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</si>
  <si>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</si>
  <si>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</si>
  <si>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</si>
  <si>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</si>
  <si>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</si>
  <si>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</si>
  <si>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</si>
  <si>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</si>
  <si>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</si>
  <si>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</si>
  <si>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</si>
  <si>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</si>
  <si>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</si>
  <si>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</si>
  <si>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</si>
  <si>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</si>
  <si>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</si>
  <si>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</si>
  <si>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</si>
  <si>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</si>
  <si>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</si>
  <si>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</si>
  <si>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</si>
  <si>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</si>
  <si>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</si>
  <si>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</si>
  <si>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</si>
  <si>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</si>
  <si>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</si>
  <si>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</si>
  <si>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</si>
  <si>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</si>
  <si>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</si>
  <si>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</si>
  <si>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</si>
  <si>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</si>
  <si>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</si>
  <si>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</si>
  <si>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</si>
  <si>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</si>
  <si>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</si>
  <si>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</si>
  <si>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</si>
  <si>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</si>
  <si>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</si>
  <si>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</si>
  <si>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</si>
  <si>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</si>
  <si>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</si>
  <si>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</si>
  <si>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</si>
  <si>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</si>
  <si>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</si>
  <si>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</si>
  <si>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使用部门签字：                               抄表人：朱远山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</si>
  <si>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</si>
  <si>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</si>
  <si>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</si>
  <si>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</si>
  <si>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</si>
  <si>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店名</t>
  </si>
  <si>
    <t>欧意造型</t>
  </si>
  <si>
    <t>知音图文</t>
  </si>
  <si>
    <t>新春图文</t>
  </si>
  <si>
    <t>泽园书报亭</t>
  </si>
  <si>
    <t>润园书报亭</t>
  </si>
  <si>
    <t>润园电信</t>
  </si>
  <si>
    <t>润园联通</t>
  </si>
  <si>
    <t>澄园联通</t>
  </si>
  <si>
    <t>世界美食</t>
  </si>
  <si>
    <t>泽园快递</t>
  </si>
  <si>
    <t>润园快递</t>
  </si>
  <si>
    <t>沁园书报亭</t>
  </si>
  <si>
    <t>合计</t>
  </si>
  <si>
    <t>八八酷</t>
  </si>
  <si>
    <t>京客奶茶</t>
  </si>
  <si>
    <t>酷巴客</t>
  </si>
  <si>
    <t>清料理</t>
  </si>
  <si>
    <t>汤大姐</t>
  </si>
  <si>
    <t>荔湾村</t>
  </si>
  <si>
    <t>家的味道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</si>
  <si>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</si>
  <si>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</si>
  <si>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</si>
  <si>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</si>
  <si>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</si>
  <si>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</si>
  <si>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</si>
  <si>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熙餐厅</t>
  </si>
  <si>
    <t>原麻辣烫</t>
  </si>
  <si>
    <t>匆匆那年</t>
  </si>
  <si>
    <t>拽牛饮品</t>
  </si>
  <si>
    <t>备注：熙餐厅电表CT5/200        拽牛饮品电量已减去诚启广场电量</t>
  </si>
  <si>
    <t>常奥照明</t>
  </si>
  <si>
    <t>常奥动力</t>
  </si>
  <si>
    <t>常奥</t>
  </si>
  <si>
    <t>表6</t>
  </si>
  <si>
    <t>吉祥馄饨2</t>
  </si>
  <si>
    <t>吉祥馄饨1</t>
  </si>
  <si>
    <t>5/200</t>
  </si>
  <si>
    <t xml:space="preserve"> </t>
  </si>
  <si>
    <t xml:space="preserve">                                              </t>
  </si>
  <si>
    <t>泽园电信</t>
  </si>
  <si>
    <t>泽园移动</t>
  </si>
  <si>
    <t>泽园联通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</si>
  <si>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</si>
  <si>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</si>
  <si>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</si>
  <si>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</si>
  <si>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</si>
  <si>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</si>
  <si>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</si>
  <si>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</si>
  <si>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</si>
  <si>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</si>
  <si>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本月读数（度）</t>
  </si>
  <si>
    <t>上月读数（度）</t>
  </si>
  <si>
    <t>智能读数</t>
  </si>
  <si>
    <t>南京审计大学抄表汇总表（四十一）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</si>
  <si>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</si>
  <si>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</si>
  <si>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</si>
  <si>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</si>
  <si>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</si>
  <si>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</si>
  <si>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</si>
  <si>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</si>
  <si>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>沁园机房</t>
  </si>
  <si>
    <t xml:space="preserve">实用电量（度）  </t>
  </si>
  <si>
    <t>本月</t>
  </si>
  <si>
    <t>上月</t>
  </si>
  <si>
    <t>南京审计大学抄表汇总表（四十二）</t>
  </si>
  <si>
    <t xml:space="preserve">  </t>
  </si>
  <si>
    <t>润园电梯</t>
  </si>
  <si>
    <t>沁园冰库</t>
  </si>
  <si>
    <t>沁教早餐间</t>
  </si>
  <si>
    <t>沁教餐厅空调</t>
  </si>
  <si>
    <t>沁教餐厅照明</t>
  </si>
  <si>
    <t>0215</t>
  </si>
  <si>
    <t>沁教餐厅动力</t>
  </si>
  <si>
    <t>随想园空调</t>
  </si>
  <si>
    <t>随想园照明</t>
  </si>
  <si>
    <r>
      <t>2</t>
    </r>
    <r>
      <rPr>
        <sz val="12"/>
        <rFont val="宋体"/>
        <family val="0"/>
      </rPr>
      <t>00/5</t>
    </r>
  </si>
  <si>
    <t>随想园动力</t>
  </si>
  <si>
    <t>随想园包间</t>
  </si>
  <si>
    <t>南京审计大学抄表汇总表（四十三）</t>
  </si>
  <si>
    <t>润园移动</t>
  </si>
  <si>
    <t>沁园餐厅吸烟机</t>
  </si>
  <si>
    <t>润园餐厅吸烟机</t>
  </si>
  <si>
    <t>泽园餐厅吸烟机</t>
  </si>
  <si>
    <t>合计</t>
  </si>
  <si>
    <r>
      <t>2</t>
    </r>
    <r>
      <rPr>
        <sz val="12"/>
        <rFont val="宋体"/>
        <family val="0"/>
      </rPr>
      <t>50/5</t>
    </r>
  </si>
  <si>
    <r>
      <t>4</t>
    </r>
    <r>
      <rPr>
        <sz val="12"/>
        <rFont val="宋体"/>
        <family val="0"/>
      </rPr>
      <t>00/5</t>
    </r>
  </si>
  <si>
    <t>UC国际洗衣</t>
  </si>
  <si>
    <r>
      <t xml:space="preserve"> </t>
    </r>
    <r>
      <rPr>
        <sz val="12"/>
        <rFont val="宋体"/>
        <family val="0"/>
      </rPr>
      <t xml:space="preserve"> </t>
    </r>
  </si>
  <si>
    <t>沁园快递1</t>
  </si>
  <si>
    <t>沁园快递2</t>
  </si>
  <si>
    <t>润园小卖部</t>
  </si>
  <si>
    <t>澄园快递</t>
  </si>
  <si>
    <t>诚启图文</t>
  </si>
  <si>
    <t>驾校</t>
  </si>
  <si>
    <t>汇学习</t>
  </si>
  <si>
    <t>正装</t>
  </si>
  <si>
    <r>
      <t>沁园浴室  12</t>
    </r>
    <r>
      <rPr>
        <sz val="14"/>
        <color indexed="8"/>
        <rFont val="宋体"/>
        <family val="0"/>
      </rPr>
      <t>月份</t>
    </r>
  </si>
  <si>
    <r>
      <t>润园浴室  12</t>
    </r>
    <r>
      <rPr>
        <sz val="14"/>
        <color indexed="8"/>
        <rFont val="宋体"/>
        <family val="0"/>
      </rPr>
      <t>月份</t>
    </r>
  </si>
  <si>
    <r>
      <t>泽园浴室  12</t>
    </r>
    <r>
      <rPr>
        <sz val="14"/>
        <color indexed="8"/>
        <rFont val="宋体"/>
        <family val="0"/>
      </rPr>
      <t>月份</t>
    </r>
  </si>
  <si>
    <r>
      <t>澄园浴室  12</t>
    </r>
    <r>
      <rPr>
        <sz val="14"/>
        <color indexed="8"/>
        <rFont val="宋体"/>
        <family val="0"/>
      </rPr>
      <t>月份</t>
    </r>
  </si>
  <si>
    <t>膳食沁园租点12月</t>
  </si>
  <si>
    <t>膳食润园租点12月</t>
  </si>
  <si>
    <t>膳食泽园租点12月</t>
  </si>
  <si>
    <t>澄园膳食租点 12月</t>
  </si>
  <si>
    <r>
      <t>经营租点12</t>
    </r>
    <r>
      <rPr>
        <sz val="18"/>
        <color indexed="8"/>
        <rFont val="宋体"/>
        <family val="0"/>
      </rPr>
      <t>月（电费）</t>
    </r>
  </si>
  <si>
    <r>
      <t>部门：金培中心 12</t>
    </r>
    <r>
      <rPr>
        <sz val="12"/>
        <rFont val="宋体"/>
        <family val="0"/>
      </rPr>
      <t>月</t>
    </r>
  </si>
  <si>
    <r>
      <t>部门：超市 12</t>
    </r>
    <r>
      <rPr>
        <sz val="12"/>
        <rFont val="宋体"/>
        <family val="0"/>
      </rPr>
      <t>月</t>
    </r>
  </si>
  <si>
    <r>
      <t>部门：教职工餐厅 12</t>
    </r>
    <r>
      <rPr>
        <sz val="12"/>
        <rFont val="宋体"/>
        <family val="0"/>
      </rPr>
      <t>月</t>
    </r>
  </si>
  <si>
    <t>印刷厂</t>
  </si>
  <si>
    <r>
      <t xml:space="preserve">使用部门签字： </t>
    </r>
    <r>
      <rPr>
        <sz val="12"/>
        <rFont val="宋体"/>
        <family val="0"/>
      </rPr>
      <t xml:space="preserve">                                    抄表人：朱远山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</si>
</sst>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1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" borderId="8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0" xfId="40">
      <alignment vertical="center"/>
      <protection/>
    </xf>
    <xf numFmtId="0" fontId="12" fillId="0" borderId="0" xfId="40" applyFont="1">
      <alignment vertical="center"/>
      <protection/>
    </xf>
    <xf numFmtId="0" fontId="13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4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5" fillId="0" borderId="10" xfId="40" applyFont="1" applyBorder="1" applyAlignment="1">
      <alignment horizontal="center" vertical="center"/>
      <protection/>
    </xf>
    <xf numFmtId="176" fontId="15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1" fillId="0" borderId="0" xfId="40" applyFont="1">
      <alignment vertical="center"/>
      <protection/>
    </xf>
    <xf numFmtId="0" fontId="16" fillId="0" borderId="10" xfId="40" applyFont="1" applyBorder="1" applyAlignment="1">
      <alignment horizontal="center" vertical="center" shrinkToFit="1"/>
      <protection/>
    </xf>
    <xf numFmtId="0" fontId="35" fillId="0" borderId="10" xfId="40" applyBorder="1">
      <alignment vertical="center"/>
      <protection/>
    </xf>
    <xf numFmtId="49" fontId="0" fillId="0" borderId="10" xfId="40" applyNumberFormat="1" applyFont="1" applyBorder="1" applyAlignment="1">
      <alignment horizontal="center" vertical="center" shrinkToFit="1"/>
      <protection/>
    </xf>
    <xf numFmtId="0" fontId="15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wrapText="1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0" xfId="40" applyFont="1" applyAlignment="1">
      <alignment horizontal="center" vertical="center" shrinkToFit="1"/>
      <protection/>
    </xf>
    <xf numFmtId="0" fontId="0" fillId="0" borderId="20" xfId="40" applyFont="1" applyBorder="1" applyAlignment="1">
      <alignment horizontal="left" vertical="center" shrinkToFit="1"/>
      <protection/>
    </xf>
    <xf numFmtId="0" fontId="0" fillId="0" borderId="20" xfId="40" applyFont="1" applyBorder="1" applyAlignment="1">
      <alignment horizontal="left" vertical="center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70" t="s">
        <v>237</v>
      </c>
      <c r="B1" s="71"/>
      <c r="C1" s="71"/>
      <c r="D1" s="71"/>
      <c r="E1" s="71"/>
      <c r="F1" s="71"/>
      <c r="G1" s="71"/>
      <c r="H1" s="71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11315</v>
      </c>
      <c r="D3" s="1">
        <v>11861</v>
      </c>
      <c r="E3" s="1">
        <f>(D3-C3)*30</f>
        <v>16380</v>
      </c>
      <c r="F3" s="1">
        <v>0.54</v>
      </c>
      <c r="G3" s="1">
        <f>E3*F3</f>
        <v>8845.2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23620</v>
      </c>
      <c r="D4" s="1">
        <v>24691</v>
      </c>
      <c r="E4" s="1">
        <f>(D4-C4)*40</f>
        <v>42840</v>
      </c>
      <c r="F4" s="1">
        <v>0.54</v>
      </c>
      <c r="G4" s="1">
        <f>E4*F4</f>
        <v>23133.600000000002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36702</v>
      </c>
      <c r="D5" s="1">
        <v>38117</v>
      </c>
      <c r="E5" s="1">
        <f>D5-C5</f>
        <v>1415</v>
      </c>
      <c r="F5" s="1">
        <v>0.54</v>
      </c>
      <c r="G5" s="1">
        <f>E5*F5</f>
        <v>764.1</v>
      </c>
      <c r="H5" s="1"/>
    </row>
    <row r="6" spans="1:8" ht="30" customHeight="1">
      <c r="A6" s="1">
        <v>4</v>
      </c>
      <c r="B6" s="1" t="s">
        <v>13</v>
      </c>
      <c r="C6" s="1">
        <v>37018</v>
      </c>
      <c r="D6" s="1">
        <v>38329</v>
      </c>
      <c r="E6" s="1">
        <f>D6-C6</f>
        <v>1311</v>
      </c>
      <c r="F6" s="1">
        <v>0.54</v>
      </c>
      <c r="G6" s="1">
        <f>E6*F6</f>
        <v>707.94</v>
      </c>
      <c r="H6" s="1"/>
    </row>
    <row r="7" spans="1:8" ht="30" customHeight="1">
      <c r="A7" s="1">
        <v>5</v>
      </c>
      <c r="B7" s="1" t="s">
        <v>14</v>
      </c>
      <c r="C7" s="1">
        <v>6334</v>
      </c>
      <c r="D7" s="1">
        <v>6678</v>
      </c>
      <c r="E7" s="1">
        <f>(D7-C7)*30</f>
        <v>10320</v>
      </c>
      <c r="F7" s="1">
        <v>0.54</v>
      </c>
      <c r="G7" s="1">
        <f>E7*F7</f>
        <v>5572.8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72266</v>
      </c>
      <c r="F8" s="1"/>
      <c r="G8" s="1">
        <f>SUM(G3:G7)</f>
        <v>39023.64000000001</v>
      </c>
      <c r="H8" s="1"/>
    </row>
    <row r="9" spans="1:8" ht="30" customHeight="1">
      <c r="A9" s="1">
        <v>7</v>
      </c>
      <c r="B9" s="1" t="s">
        <v>16</v>
      </c>
      <c r="C9" s="1">
        <v>12103</v>
      </c>
      <c r="D9" s="1">
        <v>12949</v>
      </c>
      <c r="E9" s="1">
        <f>D9-C9</f>
        <v>846</v>
      </c>
      <c r="F9" s="1">
        <v>3.19</v>
      </c>
      <c r="G9" s="1">
        <f>E9*F9</f>
        <v>2698.74</v>
      </c>
      <c r="H9" s="1"/>
    </row>
    <row r="10" spans="1:13" ht="30" customHeight="1">
      <c r="A10" s="1">
        <v>8</v>
      </c>
      <c r="B10" s="1" t="s">
        <v>17</v>
      </c>
      <c r="C10" s="1">
        <v>63654</v>
      </c>
      <c r="D10" s="1">
        <v>66010</v>
      </c>
      <c r="E10" s="1">
        <f>D10-C10</f>
        <v>2356</v>
      </c>
      <c r="F10" s="1">
        <v>3.19</v>
      </c>
      <c r="G10" s="1">
        <f>E10*F10</f>
        <v>7515.64</v>
      </c>
      <c r="H10" s="1"/>
      <c r="M10" t="s">
        <v>175</v>
      </c>
    </row>
    <row r="11" spans="1:8" ht="30" customHeight="1">
      <c r="A11" s="1">
        <v>9</v>
      </c>
      <c r="B11" s="1" t="s">
        <v>18</v>
      </c>
      <c r="C11" s="1">
        <v>825</v>
      </c>
      <c r="D11" s="1">
        <v>1326</v>
      </c>
      <c r="E11" s="1">
        <f>D11-C11</f>
        <v>501</v>
      </c>
      <c r="F11" s="1">
        <v>3.19</v>
      </c>
      <c r="G11" s="1">
        <f>E11*F11</f>
        <v>1598.19</v>
      </c>
      <c r="H11" s="1"/>
    </row>
    <row r="12" spans="1:8" ht="30" customHeight="1">
      <c r="A12" s="1">
        <v>10</v>
      </c>
      <c r="B12" s="1" t="s">
        <v>19</v>
      </c>
      <c r="C12" s="1"/>
      <c r="D12" s="1"/>
      <c r="E12" s="1">
        <f>SUM(E9:E11)</f>
        <v>3703</v>
      </c>
      <c r="F12" s="1"/>
      <c r="G12" s="1">
        <f>SUM(G9:G11)</f>
        <v>11812.570000000002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67" t="s">
        <v>228</v>
      </c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20</v>
      </c>
      <c r="C21" s="2"/>
      <c r="D21" s="2"/>
      <c r="E21" s="1"/>
      <c r="F21" s="1"/>
      <c r="G21" s="1">
        <f>G8+G12</f>
        <v>50836.21000000001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94"/>
      <c r="B1" s="94"/>
      <c r="C1" s="94"/>
      <c r="D1" s="94"/>
      <c r="E1" s="94"/>
      <c r="F1" s="94"/>
      <c r="G1" s="94"/>
      <c r="H1" s="94"/>
      <c r="I1" s="94"/>
    </row>
    <row r="2" spans="1:9" ht="16.5" customHeight="1">
      <c r="A2" s="84" t="s">
        <v>243</v>
      </c>
      <c r="B2" s="84"/>
      <c r="C2" s="84"/>
      <c r="D2" s="84"/>
      <c r="E2" s="84"/>
      <c r="F2" s="84"/>
      <c r="G2" s="84"/>
      <c r="H2" s="84"/>
      <c r="I2" s="84"/>
    </row>
    <row r="3" spans="1:9" ht="18" customHeight="1">
      <c r="A3" s="90" t="s">
        <v>0</v>
      </c>
      <c r="B3" s="90" t="s">
        <v>41</v>
      </c>
      <c r="C3" s="12"/>
      <c r="D3" s="95" t="s">
        <v>72</v>
      </c>
      <c r="E3" s="96"/>
      <c r="F3" s="75" t="s">
        <v>73</v>
      </c>
      <c r="G3" s="75" t="s">
        <v>46</v>
      </c>
      <c r="H3" s="75" t="s">
        <v>129</v>
      </c>
      <c r="I3" s="90" t="s">
        <v>7</v>
      </c>
    </row>
    <row r="4" spans="1:9" ht="9" customHeight="1">
      <c r="A4" s="91"/>
      <c r="B4" s="91"/>
      <c r="C4" s="14"/>
      <c r="D4" s="15" t="s">
        <v>48</v>
      </c>
      <c r="E4" s="15" t="s">
        <v>49</v>
      </c>
      <c r="F4" s="76"/>
      <c r="G4" s="76"/>
      <c r="H4" s="76"/>
      <c r="I4" s="91"/>
    </row>
    <row r="5" spans="1:9" ht="19.5" customHeight="1">
      <c r="A5" s="16">
        <v>1</v>
      </c>
      <c r="B5" s="16" t="s">
        <v>104</v>
      </c>
      <c r="C5" s="1" t="s">
        <v>74</v>
      </c>
      <c r="D5" s="15">
        <v>5729</v>
      </c>
      <c r="E5" s="15">
        <v>5768</v>
      </c>
      <c r="F5" s="15">
        <f>E5-D5</f>
        <v>39</v>
      </c>
      <c r="G5" s="15">
        <v>3.19</v>
      </c>
      <c r="H5" s="15">
        <f>F5*G5</f>
        <v>124.41</v>
      </c>
      <c r="I5" s="15"/>
    </row>
    <row r="6" spans="1:9" ht="19.5" customHeight="1">
      <c r="A6" s="87">
        <v>2</v>
      </c>
      <c r="B6" s="87" t="s">
        <v>105</v>
      </c>
      <c r="C6" s="1" t="s">
        <v>74</v>
      </c>
      <c r="D6" s="15">
        <v>2363</v>
      </c>
      <c r="E6" s="15">
        <v>2363</v>
      </c>
      <c r="F6" s="15">
        <f aca="true" t="shared" si="0" ref="F6:F32">E6-D6</f>
        <v>0</v>
      </c>
      <c r="G6" s="15">
        <v>3.19</v>
      </c>
      <c r="H6" s="15">
        <f aca="true" t="shared" si="1" ref="H6:H32">F6*G6</f>
        <v>0</v>
      </c>
      <c r="I6" s="15" t="s">
        <v>106</v>
      </c>
    </row>
    <row r="7" spans="1:9" ht="19.5" customHeight="1">
      <c r="A7" s="89"/>
      <c r="B7" s="89"/>
      <c r="C7" s="1" t="s">
        <v>75</v>
      </c>
      <c r="D7" s="15">
        <v>771</v>
      </c>
      <c r="E7" s="15">
        <v>771</v>
      </c>
      <c r="F7" s="15">
        <f t="shared" si="0"/>
        <v>0</v>
      </c>
      <c r="G7" s="15">
        <v>3.19</v>
      </c>
      <c r="H7" s="15">
        <f t="shared" si="1"/>
        <v>0</v>
      </c>
      <c r="I7" s="15"/>
    </row>
    <row r="8" spans="1:9" ht="19.5" customHeight="1">
      <c r="A8" s="87">
        <v>3</v>
      </c>
      <c r="B8" s="104" t="s">
        <v>171</v>
      </c>
      <c r="C8" s="1" t="s">
        <v>74</v>
      </c>
      <c r="D8" s="15">
        <v>3407</v>
      </c>
      <c r="E8" s="15">
        <v>3407</v>
      </c>
      <c r="F8" s="15">
        <f t="shared" si="0"/>
        <v>0</v>
      </c>
      <c r="G8" s="15">
        <v>3.19</v>
      </c>
      <c r="H8" s="15">
        <f t="shared" si="1"/>
        <v>0</v>
      </c>
      <c r="I8" s="15" t="s">
        <v>107</v>
      </c>
    </row>
    <row r="9" spans="1:9" ht="19.5" customHeight="1">
      <c r="A9" s="89"/>
      <c r="B9" s="89"/>
      <c r="C9" s="1" t="s">
        <v>75</v>
      </c>
      <c r="D9" s="15">
        <v>1094</v>
      </c>
      <c r="E9" s="15">
        <v>1127</v>
      </c>
      <c r="F9" s="15">
        <f t="shared" si="0"/>
        <v>33</v>
      </c>
      <c r="G9" s="15">
        <v>3.19</v>
      </c>
      <c r="H9" s="15">
        <f t="shared" si="1"/>
        <v>105.27</v>
      </c>
      <c r="I9" s="15"/>
    </row>
    <row r="10" spans="1:9" ht="19.5" customHeight="1">
      <c r="A10" s="87">
        <v>4</v>
      </c>
      <c r="B10" s="87" t="s">
        <v>108</v>
      </c>
      <c r="C10" s="1" t="s">
        <v>74</v>
      </c>
      <c r="D10" s="15">
        <v>6729</v>
      </c>
      <c r="E10" s="15">
        <v>6729</v>
      </c>
      <c r="F10" s="15">
        <f t="shared" si="0"/>
        <v>0</v>
      </c>
      <c r="G10" s="15">
        <v>3.19</v>
      </c>
      <c r="H10" s="15">
        <f t="shared" si="1"/>
        <v>0</v>
      </c>
      <c r="I10" s="15" t="s">
        <v>109</v>
      </c>
    </row>
    <row r="11" spans="1:9" ht="19.5" customHeight="1">
      <c r="A11" s="89"/>
      <c r="B11" s="89"/>
      <c r="C11" s="1" t="s">
        <v>75</v>
      </c>
      <c r="D11" s="15">
        <v>1959</v>
      </c>
      <c r="E11" s="15">
        <v>1959</v>
      </c>
      <c r="F11" s="15">
        <f t="shared" si="0"/>
        <v>0</v>
      </c>
      <c r="G11" s="15">
        <v>3.19</v>
      </c>
      <c r="H11" s="15">
        <f t="shared" si="1"/>
        <v>0</v>
      </c>
      <c r="I11" s="15"/>
    </row>
    <row r="12" spans="1:9" ht="19.5" customHeight="1">
      <c r="A12" s="16">
        <v>5</v>
      </c>
      <c r="B12" s="16" t="s">
        <v>111</v>
      </c>
      <c r="C12" s="1" t="s">
        <v>74</v>
      </c>
      <c r="D12" s="15">
        <v>2145</v>
      </c>
      <c r="E12" s="15">
        <v>2175</v>
      </c>
      <c r="F12" s="15">
        <f t="shared" si="0"/>
        <v>30</v>
      </c>
      <c r="G12" s="15">
        <v>3.19</v>
      </c>
      <c r="H12" s="15">
        <f t="shared" si="1"/>
        <v>95.7</v>
      </c>
      <c r="I12" s="15" t="s">
        <v>112</v>
      </c>
    </row>
    <row r="13" spans="1:9" ht="19.5" customHeight="1">
      <c r="A13" s="87">
        <v>6</v>
      </c>
      <c r="B13" s="87" t="s">
        <v>113</v>
      </c>
      <c r="C13" s="1" t="s">
        <v>74</v>
      </c>
      <c r="D13" s="15">
        <v>5451</v>
      </c>
      <c r="E13" s="15">
        <v>5485</v>
      </c>
      <c r="F13" s="15">
        <f t="shared" si="0"/>
        <v>34</v>
      </c>
      <c r="G13" s="15">
        <v>3.19</v>
      </c>
      <c r="H13" s="15">
        <f t="shared" si="1"/>
        <v>108.46</v>
      </c>
      <c r="I13" s="15"/>
    </row>
    <row r="14" spans="1:9" ht="19.5" customHeight="1">
      <c r="A14" s="89"/>
      <c r="B14" s="89"/>
      <c r="C14" s="1" t="s">
        <v>75</v>
      </c>
      <c r="D14" s="15">
        <v>766</v>
      </c>
      <c r="E14" s="15">
        <v>772</v>
      </c>
      <c r="F14" s="15">
        <f t="shared" si="0"/>
        <v>6</v>
      </c>
      <c r="G14" s="15">
        <v>3.19</v>
      </c>
      <c r="H14" s="15">
        <f t="shared" si="1"/>
        <v>19.14</v>
      </c>
      <c r="I14" s="15"/>
    </row>
    <row r="15" spans="1:9" ht="19.5" customHeight="1">
      <c r="A15" s="87">
        <v>7</v>
      </c>
      <c r="B15" s="87" t="s">
        <v>114</v>
      </c>
      <c r="C15" s="1" t="s">
        <v>74</v>
      </c>
      <c r="D15" s="15">
        <v>374</v>
      </c>
      <c r="E15" s="15">
        <v>389</v>
      </c>
      <c r="F15" s="15">
        <f t="shared" si="0"/>
        <v>15</v>
      </c>
      <c r="G15" s="15">
        <v>3.19</v>
      </c>
      <c r="H15" s="15">
        <f t="shared" si="1"/>
        <v>47.85</v>
      </c>
      <c r="I15" s="15" t="s">
        <v>115</v>
      </c>
    </row>
    <row r="16" spans="1:9" ht="19.5" customHeight="1">
      <c r="A16" s="89"/>
      <c r="B16" s="89"/>
      <c r="C16" s="1" t="s">
        <v>75</v>
      </c>
      <c r="D16" s="15">
        <v>7875</v>
      </c>
      <c r="E16" s="15">
        <v>7934</v>
      </c>
      <c r="F16" s="15">
        <f t="shared" si="0"/>
        <v>59</v>
      </c>
      <c r="G16" s="15">
        <v>3.19</v>
      </c>
      <c r="H16" s="15">
        <f t="shared" si="1"/>
        <v>188.21</v>
      </c>
      <c r="I16" s="15"/>
    </row>
    <row r="17" spans="1:9" ht="19.5" customHeight="1">
      <c r="A17" s="87">
        <v>8</v>
      </c>
      <c r="B17" s="104" t="s">
        <v>172</v>
      </c>
      <c r="C17" s="1" t="s">
        <v>74</v>
      </c>
      <c r="D17" s="15">
        <v>4682</v>
      </c>
      <c r="E17" s="15">
        <v>4711</v>
      </c>
      <c r="F17" s="15">
        <f t="shared" si="0"/>
        <v>29</v>
      </c>
      <c r="G17" s="15">
        <v>3.19</v>
      </c>
      <c r="H17" s="15">
        <f>F17*G18</f>
        <v>92.51</v>
      </c>
      <c r="I17" s="15" t="s">
        <v>116</v>
      </c>
    </row>
    <row r="18" spans="1:9" ht="19.5" customHeight="1">
      <c r="A18" s="89"/>
      <c r="B18" s="89"/>
      <c r="C18" s="1" t="s">
        <v>75</v>
      </c>
      <c r="D18" s="15">
        <v>249</v>
      </c>
      <c r="E18" s="15">
        <v>249</v>
      </c>
      <c r="F18" s="15">
        <f t="shared" si="0"/>
        <v>0</v>
      </c>
      <c r="G18" s="15">
        <v>3.19</v>
      </c>
      <c r="H18" s="15">
        <f>F18*G19</f>
        <v>0</v>
      </c>
      <c r="I18" s="15"/>
    </row>
    <row r="19" spans="1:9" ht="19.5" customHeight="1">
      <c r="A19" s="87">
        <v>9</v>
      </c>
      <c r="B19" s="87" t="s">
        <v>117</v>
      </c>
      <c r="C19" s="1" t="s">
        <v>74</v>
      </c>
      <c r="D19" s="15">
        <v>7243</v>
      </c>
      <c r="E19" s="15">
        <v>7296</v>
      </c>
      <c r="F19" s="15">
        <f t="shared" si="0"/>
        <v>53</v>
      </c>
      <c r="G19" s="15">
        <v>3.19</v>
      </c>
      <c r="H19" s="15">
        <f t="shared" si="1"/>
        <v>169.07</v>
      </c>
      <c r="I19" s="15" t="s">
        <v>118</v>
      </c>
    </row>
    <row r="20" spans="1:9" ht="19.5" customHeight="1">
      <c r="A20" s="89"/>
      <c r="B20" s="89"/>
      <c r="C20" s="1" t="s">
        <v>75</v>
      </c>
      <c r="D20" s="15">
        <v>79</v>
      </c>
      <c r="E20" s="15">
        <v>102</v>
      </c>
      <c r="F20" s="15">
        <f t="shared" si="0"/>
        <v>23</v>
      </c>
      <c r="G20" s="15">
        <v>3.19</v>
      </c>
      <c r="H20" s="15">
        <f t="shared" si="1"/>
        <v>73.37</v>
      </c>
      <c r="I20" s="15"/>
    </row>
    <row r="21" spans="1:9" ht="19.5" customHeight="1">
      <c r="A21" s="87">
        <v>10</v>
      </c>
      <c r="B21" s="87" t="s">
        <v>119</v>
      </c>
      <c r="C21" s="1" t="s">
        <v>74</v>
      </c>
      <c r="D21" s="15">
        <v>5782</v>
      </c>
      <c r="E21" s="15">
        <v>5794</v>
      </c>
      <c r="F21" s="15">
        <f t="shared" si="0"/>
        <v>12</v>
      </c>
      <c r="G21" s="15">
        <v>3.19</v>
      </c>
      <c r="H21" s="15">
        <f t="shared" si="1"/>
        <v>38.28</v>
      </c>
      <c r="I21" s="15" t="s">
        <v>120</v>
      </c>
    </row>
    <row r="22" spans="1:9" ht="19.5" customHeight="1">
      <c r="A22" s="89"/>
      <c r="B22" s="89"/>
      <c r="C22" s="1" t="s">
        <v>75</v>
      </c>
      <c r="D22" s="1">
        <v>406</v>
      </c>
      <c r="E22" s="1">
        <v>425</v>
      </c>
      <c r="F22" s="15">
        <f t="shared" si="0"/>
        <v>19</v>
      </c>
      <c r="G22" s="15">
        <v>3.19</v>
      </c>
      <c r="H22" s="15">
        <f t="shared" si="1"/>
        <v>60.61</v>
      </c>
      <c r="I22" s="2"/>
    </row>
    <row r="23" spans="1:9" ht="19.5" customHeight="1">
      <c r="A23" s="101">
        <v>11</v>
      </c>
      <c r="B23" s="103" t="s">
        <v>130</v>
      </c>
      <c r="C23" s="1" t="s">
        <v>74</v>
      </c>
      <c r="D23" s="1">
        <v>739</v>
      </c>
      <c r="E23" s="1">
        <v>933</v>
      </c>
      <c r="F23" s="15">
        <f t="shared" si="0"/>
        <v>194</v>
      </c>
      <c r="G23" s="15">
        <v>3.19</v>
      </c>
      <c r="H23" s="15">
        <f t="shared" si="1"/>
        <v>618.86</v>
      </c>
      <c r="I23" s="2"/>
    </row>
    <row r="24" spans="1:9" ht="19.5" customHeight="1">
      <c r="A24" s="102"/>
      <c r="B24" s="103"/>
      <c r="C24" s="1" t="s">
        <v>75</v>
      </c>
      <c r="D24" s="1">
        <v>14379</v>
      </c>
      <c r="E24" s="1">
        <v>14948</v>
      </c>
      <c r="F24" s="15">
        <f t="shared" si="0"/>
        <v>569</v>
      </c>
      <c r="G24" s="15">
        <v>3.19</v>
      </c>
      <c r="H24" s="15">
        <f t="shared" si="1"/>
        <v>1815.11</v>
      </c>
      <c r="I24" s="2"/>
    </row>
    <row r="25" spans="1:9" ht="19.5" customHeight="1">
      <c r="A25" s="87">
        <v>12</v>
      </c>
      <c r="B25" s="103" t="s">
        <v>131</v>
      </c>
      <c r="C25" s="1" t="s">
        <v>74</v>
      </c>
      <c r="D25" s="1">
        <v>5978</v>
      </c>
      <c r="E25" s="1">
        <v>6030</v>
      </c>
      <c r="F25" s="15">
        <f t="shared" si="0"/>
        <v>52</v>
      </c>
      <c r="G25" s="15">
        <v>3.19</v>
      </c>
      <c r="H25" s="15">
        <f t="shared" si="1"/>
        <v>165.88</v>
      </c>
      <c r="I25" s="2"/>
    </row>
    <row r="26" spans="1:9" ht="19.5" customHeight="1">
      <c r="A26" s="89"/>
      <c r="B26" s="103"/>
      <c r="C26" s="1" t="s">
        <v>75</v>
      </c>
      <c r="D26" s="1">
        <v>6153</v>
      </c>
      <c r="E26" s="1">
        <v>6291</v>
      </c>
      <c r="F26" s="15">
        <f t="shared" si="0"/>
        <v>138</v>
      </c>
      <c r="G26" s="15">
        <v>3.19</v>
      </c>
      <c r="H26" s="15">
        <f t="shared" si="1"/>
        <v>440.21999999999997</v>
      </c>
      <c r="I26" s="2"/>
    </row>
    <row r="27" spans="1:9" ht="19.5" customHeight="1">
      <c r="A27" s="87">
        <v>13</v>
      </c>
      <c r="B27" s="101" t="s">
        <v>132</v>
      </c>
      <c r="C27" s="1" t="s">
        <v>74</v>
      </c>
      <c r="D27" s="1">
        <v>15558</v>
      </c>
      <c r="E27" s="1">
        <v>15953</v>
      </c>
      <c r="F27" s="15">
        <f t="shared" si="0"/>
        <v>395</v>
      </c>
      <c r="G27" s="15">
        <v>3.19</v>
      </c>
      <c r="H27" s="15">
        <f t="shared" si="1"/>
        <v>1260.05</v>
      </c>
      <c r="I27" s="2"/>
    </row>
    <row r="28" spans="1:9" ht="19.5" customHeight="1">
      <c r="A28" s="88"/>
      <c r="B28" s="102"/>
      <c r="C28" s="1" t="s">
        <v>75</v>
      </c>
      <c r="D28" s="1">
        <v>3023</v>
      </c>
      <c r="E28" s="1">
        <v>3232</v>
      </c>
      <c r="F28" s="15">
        <f t="shared" si="0"/>
        <v>209</v>
      </c>
      <c r="G28" s="15">
        <v>3.19</v>
      </c>
      <c r="H28" s="20">
        <f t="shared" si="1"/>
        <v>666.71</v>
      </c>
      <c r="I28" s="2"/>
    </row>
    <row r="29" spans="1:9" ht="19.5" customHeight="1">
      <c r="A29" s="88"/>
      <c r="B29" s="102"/>
      <c r="C29" s="1" t="s">
        <v>76</v>
      </c>
      <c r="D29" s="1">
        <v>2031</v>
      </c>
      <c r="E29" s="1">
        <v>2202</v>
      </c>
      <c r="F29" s="15">
        <f t="shared" si="0"/>
        <v>171</v>
      </c>
      <c r="G29" s="15">
        <v>3.19</v>
      </c>
      <c r="H29" s="20">
        <f t="shared" si="1"/>
        <v>545.49</v>
      </c>
      <c r="I29" s="2"/>
    </row>
    <row r="30" spans="1:9" ht="19.5" customHeight="1">
      <c r="A30" s="88"/>
      <c r="B30" s="102"/>
      <c r="C30" s="1" t="s">
        <v>77</v>
      </c>
      <c r="D30" s="1">
        <v>2675</v>
      </c>
      <c r="E30" s="1">
        <v>2857</v>
      </c>
      <c r="F30" s="15">
        <f t="shared" si="0"/>
        <v>182</v>
      </c>
      <c r="G30" s="15">
        <v>3.19</v>
      </c>
      <c r="H30" s="20">
        <f t="shared" si="1"/>
        <v>580.58</v>
      </c>
      <c r="I30" s="2"/>
    </row>
    <row r="31" spans="1:9" ht="19.5" customHeight="1">
      <c r="A31" s="88"/>
      <c r="B31" s="102"/>
      <c r="C31" s="1" t="s">
        <v>78</v>
      </c>
      <c r="D31" s="1">
        <v>6794</v>
      </c>
      <c r="E31" s="1">
        <v>7404</v>
      </c>
      <c r="F31" s="15">
        <f t="shared" si="0"/>
        <v>610</v>
      </c>
      <c r="G31" s="15">
        <v>3.19</v>
      </c>
      <c r="H31" s="20">
        <f t="shared" si="1"/>
        <v>1945.8999999999999</v>
      </c>
      <c r="I31" s="2"/>
    </row>
    <row r="32" spans="1:9" ht="19.5" customHeight="1">
      <c r="A32" s="89"/>
      <c r="B32" s="89"/>
      <c r="C32" s="44" t="s">
        <v>170</v>
      </c>
      <c r="D32" s="1">
        <v>6051</v>
      </c>
      <c r="E32" s="1">
        <v>6379</v>
      </c>
      <c r="F32" s="15">
        <f t="shared" si="0"/>
        <v>328</v>
      </c>
      <c r="G32" s="15">
        <v>3.19</v>
      </c>
      <c r="H32" s="20">
        <f t="shared" si="1"/>
        <v>1046.32</v>
      </c>
      <c r="I32" s="2"/>
    </row>
    <row r="33" spans="1:9" ht="19.5" customHeight="1">
      <c r="A33" s="1">
        <v>13</v>
      </c>
      <c r="B33" s="2" t="s">
        <v>67</v>
      </c>
      <c r="C33" s="2"/>
      <c r="D33" s="15"/>
      <c r="E33" s="15"/>
      <c r="F33" s="15">
        <f>SUM(F5:F32)</f>
        <v>3200</v>
      </c>
      <c r="G33" s="15"/>
      <c r="H33" s="15">
        <f>SUM(H5:H32)</f>
        <v>10208</v>
      </c>
      <c r="I33" s="15"/>
    </row>
    <row r="34" ht="14.25">
      <c r="B34" t="s">
        <v>133</v>
      </c>
    </row>
    <row r="35" spans="2:3" ht="14.25">
      <c r="B35" s="5"/>
      <c r="C35" s="5"/>
    </row>
  </sheetData>
  <sheetProtection/>
  <mergeCells count="31">
    <mergeCell ref="A1:I1"/>
    <mergeCell ref="A2:I2"/>
    <mergeCell ref="D3:E3"/>
    <mergeCell ref="A3:A4"/>
    <mergeCell ref="A6:A7"/>
    <mergeCell ref="B3:B4"/>
    <mergeCell ref="I3:I4"/>
    <mergeCell ref="A27:A32"/>
    <mergeCell ref="A13:A14"/>
    <mergeCell ref="B27:B32"/>
    <mergeCell ref="B25:B26"/>
    <mergeCell ref="B10:B11"/>
    <mergeCell ref="F3:F4"/>
    <mergeCell ref="A25:A26"/>
    <mergeCell ref="B8:B9"/>
    <mergeCell ref="B21:B22"/>
    <mergeCell ref="B6:B7"/>
    <mergeCell ref="A15:A16"/>
    <mergeCell ref="A8:A9"/>
    <mergeCell ref="H3:H4"/>
    <mergeCell ref="G3:G4"/>
    <mergeCell ref="A21:A22"/>
    <mergeCell ref="A10:A11"/>
    <mergeCell ref="B13:B14"/>
    <mergeCell ref="A23:A24"/>
    <mergeCell ref="A19:A20"/>
    <mergeCell ref="B15:B16"/>
    <mergeCell ref="B23:B24"/>
    <mergeCell ref="A17:A18"/>
    <mergeCell ref="B19:B20"/>
    <mergeCell ref="B17:B18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71" t="s">
        <v>244</v>
      </c>
      <c r="B1" s="71"/>
      <c r="C1" s="71"/>
      <c r="D1" s="71"/>
      <c r="E1" s="71"/>
      <c r="F1" s="71"/>
      <c r="G1" s="71"/>
      <c r="H1" s="71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148</v>
      </c>
      <c r="C3" s="1">
        <v>44557</v>
      </c>
      <c r="D3" s="1">
        <v>44557</v>
      </c>
      <c r="E3" s="1">
        <f aca="true" t="shared" si="0" ref="E3:E16">D3-C3</f>
        <v>0</v>
      </c>
      <c r="F3" s="1">
        <v>0.54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149</v>
      </c>
      <c r="C4" s="1">
        <v>33464</v>
      </c>
      <c r="D4" s="1">
        <v>33464</v>
      </c>
      <c r="E4" s="1">
        <f t="shared" si="0"/>
        <v>0</v>
      </c>
      <c r="F4" s="1">
        <v>0.54</v>
      </c>
      <c r="G4" s="1">
        <f t="shared" si="1"/>
        <v>0</v>
      </c>
      <c r="H4" s="1"/>
    </row>
    <row r="5" spans="1:8" ht="30" customHeight="1">
      <c r="A5" s="1">
        <v>3</v>
      </c>
      <c r="B5" s="1" t="s">
        <v>150</v>
      </c>
      <c r="C5" s="1">
        <v>62071</v>
      </c>
      <c r="D5" s="1">
        <v>62071</v>
      </c>
      <c r="E5" s="1">
        <f t="shared" si="0"/>
        <v>0</v>
      </c>
      <c r="F5" s="1">
        <v>0.54</v>
      </c>
      <c r="G5" s="1">
        <f t="shared" si="1"/>
        <v>0</v>
      </c>
      <c r="H5" s="1"/>
    </row>
    <row r="6" spans="1:8" ht="30" customHeight="1">
      <c r="A6" s="1">
        <v>4</v>
      </c>
      <c r="B6" s="1" t="s">
        <v>151</v>
      </c>
      <c r="C6" s="1">
        <v>100320</v>
      </c>
      <c r="D6" s="1">
        <v>100320</v>
      </c>
      <c r="E6" s="1">
        <f t="shared" si="0"/>
        <v>0</v>
      </c>
      <c r="F6" s="1">
        <v>0.54</v>
      </c>
      <c r="G6" s="1">
        <f t="shared" si="1"/>
        <v>0</v>
      </c>
      <c r="H6" s="1"/>
    </row>
    <row r="7" spans="1:8" ht="30" customHeight="1">
      <c r="A7" s="1">
        <v>5</v>
      </c>
      <c r="B7" s="1" t="s">
        <v>152</v>
      </c>
      <c r="C7" s="1">
        <v>65303</v>
      </c>
      <c r="D7" s="1">
        <v>65303</v>
      </c>
      <c r="E7" s="1">
        <f t="shared" si="0"/>
        <v>0</v>
      </c>
      <c r="F7" s="1">
        <v>0.54</v>
      </c>
      <c r="G7" s="1">
        <f t="shared" si="1"/>
        <v>0</v>
      </c>
      <c r="H7" s="1"/>
    </row>
    <row r="8" spans="1:8" ht="30" customHeight="1">
      <c r="A8" s="1">
        <v>6</v>
      </c>
      <c r="B8" s="1" t="s">
        <v>153</v>
      </c>
      <c r="C8" s="1">
        <v>45822</v>
      </c>
      <c r="D8" s="1">
        <v>45822</v>
      </c>
      <c r="E8" s="1">
        <f t="shared" si="0"/>
        <v>0</v>
      </c>
      <c r="F8" s="1">
        <v>0.54</v>
      </c>
      <c r="G8" s="1">
        <f t="shared" si="1"/>
        <v>0</v>
      </c>
      <c r="H8" s="1"/>
    </row>
    <row r="9" spans="1:8" ht="30" customHeight="1">
      <c r="A9" s="1">
        <v>7</v>
      </c>
      <c r="B9" s="1" t="s">
        <v>154</v>
      </c>
      <c r="C9" s="1">
        <v>101668</v>
      </c>
      <c r="D9" s="1">
        <v>101668</v>
      </c>
      <c r="E9" s="1">
        <f t="shared" si="0"/>
        <v>0</v>
      </c>
      <c r="F9" s="1">
        <v>0.54</v>
      </c>
      <c r="G9" s="1">
        <f t="shared" si="1"/>
        <v>0</v>
      </c>
      <c r="H9" s="1"/>
    </row>
    <row r="10" spans="1:8" ht="30" customHeight="1">
      <c r="A10" s="1">
        <v>8</v>
      </c>
      <c r="B10" s="1" t="s">
        <v>155</v>
      </c>
      <c r="C10" s="1">
        <v>76813</v>
      </c>
      <c r="D10" s="1">
        <v>76813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156</v>
      </c>
      <c r="C11" s="1">
        <v>131160</v>
      </c>
      <c r="D11" s="1">
        <v>131160</v>
      </c>
      <c r="E11" s="1">
        <f t="shared" si="0"/>
        <v>0</v>
      </c>
      <c r="F11" s="1">
        <v>0.54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157</v>
      </c>
      <c r="C12" s="1">
        <v>234398</v>
      </c>
      <c r="D12" s="1">
        <v>237692</v>
      </c>
      <c r="E12" s="1">
        <f t="shared" si="0"/>
        <v>3294</v>
      </c>
      <c r="F12" s="1">
        <v>0.54</v>
      </c>
      <c r="G12" s="1">
        <f t="shared" si="1"/>
        <v>1778.7600000000002</v>
      </c>
      <c r="H12" s="1"/>
    </row>
    <row r="13" spans="1:8" ht="30" customHeight="1">
      <c r="A13" s="1">
        <v>11</v>
      </c>
      <c r="B13" s="1" t="s">
        <v>158</v>
      </c>
      <c r="C13" s="1">
        <v>68423</v>
      </c>
      <c r="D13" s="1">
        <v>70786</v>
      </c>
      <c r="E13" s="1">
        <f t="shared" si="0"/>
        <v>2363</v>
      </c>
      <c r="F13" s="1">
        <v>0.54</v>
      </c>
      <c r="G13" s="1">
        <f t="shared" si="1"/>
        <v>1276.02</v>
      </c>
      <c r="H13" s="1"/>
    </row>
    <row r="14" spans="1:8" ht="30" customHeight="1">
      <c r="A14" s="1">
        <v>12</v>
      </c>
      <c r="B14" s="1" t="s">
        <v>159</v>
      </c>
      <c r="C14" s="1">
        <v>209362</v>
      </c>
      <c r="D14" s="1">
        <v>212157</v>
      </c>
      <c r="E14" s="1">
        <f t="shared" si="0"/>
        <v>2795</v>
      </c>
      <c r="F14" s="1">
        <v>0.54</v>
      </c>
      <c r="G14" s="1">
        <f t="shared" si="1"/>
        <v>1509.3000000000002</v>
      </c>
      <c r="H14" s="1"/>
    </row>
    <row r="15" spans="1:8" ht="30" customHeight="1">
      <c r="A15" s="1">
        <v>13</v>
      </c>
      <c r="B15" s="1" t="s">
        <v>160</v>
      </c>
      <c r="C15" s="1">
        <v>96450</v>
      </c>
      <c r="D15" s="1">
        <v>98338</v>
      </c>
      <c r="E15" s="1">
        <f t="shared" si="0"/>
        <v>1888</v>
      </c>
      <c r="F15" s="1">
        <v>0.54</v>
      </c>
      <c r="G15" s="1">
        <f t="shared" si="1"/>
        <v>1019.5200000000001</v>
      </c>
      <c r="H15" s="1"/>
    </row>
    <row r="16" spans="1:8" ht="30" customHeight="1">
      <c r="A16" s="1">
        <v>14</v>
      </c>
      <c r="B16" s="1" t="s">
        <v>161</v>
      </c>
      <c r="C16" s="1">
        <v>90752</v>
      </c>
      <c r="D16" s="1">
        <v>92361</v>
      </c>
      <c r="E16" s="1">
        <f t="shared" si="0"/>
        <v>1609</v>
      </c>
      <c r="F16" s="1">
        <v>0.54</v>
      </c>
      <c r="G16" s="1">
        <f t="shared" si="1"/>
        <v>868.86</v>
      </c>
      <c r="H16" s="1"/>
    </row>
    <row r="17" spans="1:8" ht="30" customHeight="1">
      <c r="A17" s="3">
        <v>15</v>
      </c>
      <c r="B17" s="3" t="s">
        <v>162</v>
      </c>
      <c r="C17" s="3">
        <v>2940</v>
      </c>
      <c r="D17" s="3">
        <v>2986</v>
      </c>
      <c r="E17" s="1">
        <f>(D17-C17)*40</f>
        <v>1840</v>
      </c>
      <c r="F17" s="1">
        <v>0.54</v>
      </c>
      <c r="G17" s="1">
        <f t="shared" si="1"/>
        <v>993.6</v>
      </c>
      <c r="H17" s="1" t="s">
        <v>163</v>
      </c>
    </row>
    <row r="18" spans="1:8" ht="30" customHeight="1">
      <c r="A18" s="3">
        <v>16</v>
      </c>
      <c r="B18" s="4" t="s">
        <v>164</v>
      </c>
      <c r="C18" s="3">
        <v>77811</v>
      </c>
      <c r="D18" s="3">
        <v>80296</v>
      </c>
      <c r="E18" s="1">
        <f>D18-C18</f>
        <v>2485</v>
      </c>
      <c r="F18" s="1">
        <v>0.54</v>
      </c>
      <c r="G18" s="1">
        <f t="shared" si="1"/>
        <v>1341.9</v>
      </c>
      <c r="H18" s="2"/>
    </row>
    <row r="19" spans="1:8" ht="30" customHeight="1">
      <c r="A19" s="3"/>
      <c r="B19" s="4" t="s">
        <v>165</v>
      </c>
      <c r="C19" s="3">
        <v>106673</v>
      </c>
      <c r="D19" s="3">
        <v>106673</v>
      </c>
      <c r="E19" s="1">
        <f>0</f>
        <v>0</v>
      </c>
      <c r="F19" s="1">
        <v>0.54</v>
      </c>
      <c r="G19" s="1">
        <f t="shared" si="1"/>
        <v>0</v>
      </c>
      <c r="H19" s="2"/>
    </row>
    <row r="20" spans="1:8" ht="30" customHeight="1">
      <c r="A20" s="3">
        <v>18</v>
      </c>
      <c r="B20" s="3" t="s">
        <v>147</v>
      </c>
      <c r="C20" s="3"/>
      <c r="D20" s="3"/>
      <c r="E20" s="1">
        <f>SUM(E3:E19)</f>
        <v>16274</v>
      </c>
      <c r="F20" s="1"/>
      <c r="G20" s="1">
        <f>SUM(G3:G19)</f>
        <v>8787.960000000001</v>
      </c>
      <c r="H20" s="2"/>
    </row>
    <row r="21" spans="1:8" ht="14.25">
      <c r="A21" s="105" t="s">
        <v>166</v>
      </c>
      <c r="B21" s="105"/>
      <c r="C21" s="105"/>
      <c r="D21" s="105"/>
      <c r="E21" s="105"/>
      <c r="F21" s="105"/>
      <c r="G21" s="105"/>
      <c r="H21" s="105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2">
    <mergeCell ref="A1:H1"/>
    <mergeCell ref="A21:H2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71" t="s">
        <v>244</v>
      </c>
      <c r="B1" s="71"/>
      <c r="C1" s="71"/>
      <c r="D1" s="71"/>
      <c r="E1" s="71"/>
      <c r="F1" s="71"/>
      <c r="G1" s="71"/>
      <c r="H1" s="71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73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148</v>
      </c>
      <c r="C3" s="1">
        <v>354</v>
      </c>
      <c r="D3" s="1">
        <v>354</v>
      </c>
      <c r="E3" s="1">
        <f aca="true" t="shared" si="0" ref="E3:E18">D3-C3</f>
        <v>0</v>
      </c>
      <c r="F3" s="1">
        <v>3.19</v>
      </c>
      <c r="G3" s="1">
        <f aca="true" t="shared" si="1" ref="G3:G18">E3*F3</f>
        <v>0</v>
      </c>
      <c r="H3" s="1"/>
    </row>
    <row r="4" spans="1:8" ht="30" customHeight="1">
      <c r="A4" s="1">
        <v>2</v>
      </c>
      <c r="B4" s="1" t="s">
        <v>149</v>
      </c>
      <c r="C4" s="1">
        <v>390</v>
      </c>
      <c r="D4" s="1">
        <v>390</v>
      </c>
      <c r="E4" s="1">
        <f t="shared" si="0"/>
        <v>0</v>
      </c>
      <c r="F4" s="1">
        <v>3.19</v>
      </c>
      <c r="G4" s="1">
        <f t="shared" si="1"/>
        <v>0</v>
      </c>
      <c r="H4" s="1"/>
    </row>
    <row r="5" spans="1:8" ht="30" customHeight="1">
      <c r="A5" s="1">
        <v>3</v>
      </c>
      <c r="B5" s="1" t="s">
        <v>150</v>
      </c>
      <c r="C5" s="1">
        <v>265</v>
      </c>
      <c r="D5" s="1">
        <v>265</v>
      </c>
      <c r="E5" s="1">
        <f t="shared" si="0"/>
        <v>0</v>
      </c>
      <c r="F5" s="1">
        <v>3.19</v>
      </c>
      <c r="G5" s="1">
        <f t="shared" si="1"/>
        <v>0</v>
      </c>
      <c r="H5" s="1"/>
    </row>
    <row r="6" spans="1:8" ht="30" customHeight="1">
      <c r="A6" s="1">
        <v>4</v>
      </c>
      <c r="B6" s="1" t="s">
        <v>151</v>
      </c>
      <c r="C6" s="1">
        <v>1585</v>
      </c>
      <c r="D6" s="1">
        <v>1585</v>
      </c>
      <c r="E6" s="1">
        <f t="shared" si="0"/>
        <v>0</v>
      </c>
      <c r="F6" s="1">
        <v>3.19</v>
      </c>
      <c r="G6" s="1">
        <f t="shared" si="1"/>
        <v>0</v>
      </c>
      <c r="H6" s="1"/>
    </row>
    <row r="7" spans="1:8" ht="30" customHeight="1">
      <c r="A7" s="1">
        <v>5</v>
      </c>
      <c r="B7" s="1" t="s">
        <v>152</v>
      </c>
      <c r="C7" s="1">
        <v>1840</v>
      </c>
      <c r="D7" s="1">
        <v>1840</v>
      </c>
      <c r="E7" s="1">
        <f t="shared" si="0"/>
        <v>0</v>
      </c>
      <c r="F7" s="1">
        <v>3.19</v>
      </c>
      <c r="G7" s="1">
        <f t="shared" si="1"/>
        <v>0</v>
      </c>
      <c r="H7" s="1"/>
    </row>
    <row r="8" spans="1:8" ht="30" customHeight="1">
      <c r="A8" s="1">
        <v>6</v>
      </c>
      <c r="B8" s="1" t="s">
        <v>153</v>
      </c>
      <c r="C8" s="1">
        <v>1000</v>
      </c>
      <c r="D8" s="1">
        <v>1000</v>
      </c>
      <c r="E8" s="1">
        <f t="shared" si="0"/>
        <v>0</v>
      </c>
      <c r="F8" s="1">
        <v>3.19</v>
      </c>
      <c r="G8" s="1">
        <f t="shared" si="1"/>
        <v>0</v>
      </c>
      <c r="H8" s="1"/>
    </row>
    <row r="9" spans="1:8" ht="30" customHeight="1">
      <c r="A9" s="1">
        <v>7</v>
      </c>
      <c r="B9" s="1" t="s">
        <v>154</v>
      </c>
      <c r="C9" s="1">
        <v>1991</v>
      </c>
      <c r="D9" s="1">
        <v>1991</v>
      </c>
      <c r="E9" s="1">
        <f t="shared" si="0"/>
        <v>0</v>
      </c>
      <c r="F9" s="1">
        <v>3.19</v>
      </c>
      <c r="G9" s="1">
        <f t="shared" si="1"/>
        <v>0</v>
      </c>
      <c r="H9" s="1"/>
    </row>
    <row r="10" spans="1:8" ht="30" customHeight="1">
      <c r="A10" s="1">
        <v>8</v>
      </c>
      <c r="B10" s="1" t="s">
        <v>155</v>
      </c>
      <c r="C10" s="1">
        <v>1585</v>
      </c>
      <c r="D10" s="1">
        <v>1585</v>
      </c>
      <c r="E10" s="1">
        <f t="shared" si="0"/>
        <v>0</v>
      </c>
      <c r="F10" s="1">
        <v>3.19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156</v>
      </c>
      <c r="C11" s="1">
        <v>414</v>
      </c>
      <c r="D11" s="1">
        <v>414</v>
      </c>
      <c r="E11" s="1">
        <f t="shared" si="0"/>
        <v>0</v>
      </c>
      <c r="F11" s="1">
        <v>3.19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157</v>
      </c>
      <c r="C12" s="1">
        <v>4484</v>
      </c>
      <c r="D12" s="1">
        <v>4548</v>
      </c>
      <c r="E12" s="1">
        <f t="shared" si="0"/>
        <v>64</v>
      </c>
      <c r="F12" s="1">
        <v>3.19</v>
      </c>
      <c r="G12" s="1">
        <f t="shared" si="1"/>
        <v>204.16</v>
      </c>
      <c r="H12" s="1"/>
    </row>
    <row r="13" spans="1:8" ht="30" customHeight="1">
      <c r="A13" s="1">
        <v>11</v>
      </c>
      <c r="B13" s="1" t="s">
        <v>158</v>
      </c>
      <c r="C13" s="1">
        <v>1548</v>
      </c>
      <c r="D13" s="1">
        <v>1572</v>
      </c>
      <c r="E13" s="1">
        <f t="shared" si="0"/>
        <v>24</v>
      </c>
      <c r="F13" s="1">
        <v>3.19</v>
      </c>
      <c r="G13" s="1">
        <f t="shared" si="1"/>
        <v>76.56</v>
      </c>
      <c r="H13" s="1"/>
    </row>
    <row r="14" spans="1:8" ht="30" customHeight="1">
      <c r="A14" s="1">
        <v>12</v>
      </c>
      <c r="B14" s="1" t="s">
        <v>159</v>
      </c>
      <c r="C14" s="1">
        <v>2095</v>
      </c>
      <c r="D14" s="1">
        <v>2115</v>
      </c>
      <c r="E14" s="1">
        <f t="shared" si="0"/>
        <v>20</v>
      </c>
      <c r="F14" s="1">
        <v>3.19</v>
      </c>
      <c r="G14" s="1">
        <f t="shared" si="1"/>
        <v>63.8</v>
      </c>
      <c r="H14" s="1"/>
    </row>
    <row r="15" spans="1:8" ht="30" customHeight="1">
      <c r="A15" s="1">
        <v>13</v>
      </c>
      <c r="B15" s="1" t="s">
        <v>160</v>
      </c>
      <c r="C15" s="1">
        <v>1078</v>
      </c>
      <c r="D15" s="1">
        <v>1088</v>
      </c>
      <c r="E15" s="1">
        <f t="shared" si="0"/>
        <v>10</v>
      </c>
      <c r="F15" s="1">
        <v>3.19</v>
      </c>
      <c r="G15" s="1">
        <f t="shared" si="1"/>
        <v>31.9</v>
      </c>
      <c r="H15" s="1"/>
    </row>
    <row r="16" spans="1:8" ht="30" customHeight="1">
      <c r="A16" s="1">
        <v>14</v>
      </c>
      <c r="B16" s="1" t="s">
        <v>161</v>
      </c>
      <c r="C16" s="1">
        <v>2132</v>
      </c>
      <c r="D16" s="1">
        <v>2162</v>
      </c>
      <c r="E16" s="1">
        <f t="shared" si="0"/>
        <v>30</v>
      </c>
      <c r="F16" s="1">
        <v>3.19</v>
      </c>
      <c r="G16" s="1">
        <f t="shared" si="1"/>
        <v>95.7</v>
      </c>
      <c r="H16" s="1"/>
    </row>
    <row r="17" spans="1:8" ht="30" customHeight="1">
      <c r="A17" s="3">
        <v>15</v>
      </c>
      <c r="B17" s="3" t="s">
        <v>162</v>
      </c>
      <c r="C17" s="1">
        <v>2186</v>
      </c>
      <c r="D17" s="1">
        <v>2246</v>
      </c>
      <c r="E17" s="1">
        <f t="shared" si="0"/>
        <v>60</v>
      </c>
      <c r="F17" s="1">
        <v>3.19</v>
      </c>
      <c r="G17" s="1">
        <f t="shared" si="1"/>
        <v>191.4</v>
      </c>
      <c r="H17" s="1" t="s">
        <v>163</v>
      </c>
    </row>
    <row r="18" spans="1:8" ht="30" customHeight="1">
      <c r="A18" s="3">
        <v>16</v>
      </c>
      <c r="B18" s="4" t="s">
        <v>164</v>
      </c>
      <c r="C18" s="1">
        <v>2515</v>
      </c>
      <c r="D18" s="1">
        <v>2577</v>
      </c>
      <c r="E18" s="1">
        <f t="shared" si="0"/>
        <v>62</v>
      </c>
      <c r="F18" s="1">
        <v>3.19</v>
      </c>
      <c r="G18" s="1">
        <f t="shared" si="1"/>
        <v>197.78</v>
      </c>
      <c r="H18" s="2"/>
    </row>
    <row r="19" spans="1:8" ht="30" customHeight="1">
      <c r="A19" s="3"/>
      <c r="B19" s="4"/>
      <c r="C19" s="1"/>
      <c r="D19" s="1"/>
      <c r="E19" s="1"/>
      <c r="F19" s="1"/>
      <c r="G19" s="1"/>
      <c r="H19" s="2"/>
    </row>
    <row r="20" spans="1:8" ht="30" customHeight="1">
      <c r="A20" s="3">
        <v>17</v>
      </c>
      <c r="B20" s="3" t="s">
        <v>147</v>
      </c>
      <c r="C20" s="2"/>
      <c r="D20" s="2"/>
      <c r="E20" s="1">
        <f>SUM(E3:E19)</f>
        <v>270</v>
      </c>
      <c r="F20" s="2"/>
      <c r="G20" s="1">
        <f>SUM(G3:G19)</f>
        <v>861.3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71" t="s">
        <v>245</v>
      </c>
      <c r="B1" s="71"/>
      <c r="C1" s="71"/>
      <c r="D1" s="71"/>
      <c r="E1" s="71"/>
      <c r="F1" s="71"/>
      <c r="G1" s="71"/>
      <c r="H1" s="71"/>
    </row>
    <row r="2" spans="1:8" ht="25.5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21" customHeight="1">
      <c r="A3" s="1">
        <v>1</v>
      </c>
      <c r="B3" s="1" t="s">
        <v>135</v>
      </c>
      <c r="C3" s="1">
        <v>82550</v>
      </c>
      <c r="D3" s="1">
        <v>84570</v>
      </c>
      <c r="E3" s="1">
        <f aca="true" t="shared" si="0" ref="E3:E20">D3-C3</f>
        <v>2020</v>
      </c>
      <c r="F3" s="7">
        <v>1</v>
      </c>
      <c r="G3" s="7">
        <f aca="true" t="shared" si="1" ref="G3:G28">E3*F3</f>
        <v>2020</v>
      </c>
      <c r="H3" s="1"/>
    </row>
    <row r="4" spans="1:8" ht="21" customHeight="1">
      <c r="A4" s="1">
        <v>2</v>
      </c>
      <c r="B4" s="1" t="s">
        <v>136</v>
      </c>
      <c r="C4" s="1">
        <v>59807</v>
      </c>
      <c r="D4" s="1">
        <v>60831</v>
      </c>
      <c r="E4" s="1">
        <f t="shared" si="0"/>
        <v>1024</v>
      </c>
      <c r="F4" s="7">
        <v>1</v>
      </c>
      <c r="G4" s="7">
        <f t="shared" si="1"/>
        <v>1024</v>
      </c>
      <c r="H4" s="1"/>
    </row>
    <row r="5" spans="1:8" ht="21" customHeight="1">
      <c r="A5" s="1">
        <v>3</v>
      </c>
      <c r="B5" s="1" t="s">
        <v>137</v>
      </c>
      <c r="C5" s="1">
        <v>73662</v>
      </c>
      <c r="D5" s="1">
        <v>74533</v>
      </c>
      <c r="E5" s="1">
        <f t="shared" si="0"/>
        <v>871</v>
      </c>
      <c r="F5" s="7">
        <v>1</v>
      </c>
      <c r="G5" s="7">
        <f t="shared" si="1"/>
        <v>871</v>
      </c>
      <c r="H5" s="1"/>
    </row>
    <row r="6" spans="1:8" ht="21" customHeight="1">
      <c r="A6" s="1">
        <v>4</v>
      </c>
      <c r="B6" s="1" t="s">
        <v>227</v>
      </c>
      <c r="C6" s="1">
        <v>20428</v>
      </c>
      <c r="D6" s="1">
        <v>20728</v>
      </c>
      <c r="E6" s="1">
        <f t="shared" si="0"/>
        <v>300</v>
      </c>
      <c r="F6" s="7">
        <v>1</v>
      </c>
      <c r="G6" s="7">
        <f t="shared" si="1"/>
        <v>300</v>
      </c>
      <c r="H6" s="1"/>
    </row>
    <row r="7" spans="1:8" ht="21" customHeight="1">
      <c r="A7" s="1">
        <v>5</v>
      </c>
      <c r="B7" s="8" t="s">
        <v>138</v>
      </c>
      <c r="C7" s="1">
        <v>40462</v>
      </c>
      <c r="D7" s="1">
        <v>40850</v>
      </c>
      <c r="E7" s="1">
        <f t="shared" si="0"/>
        <v>388</v>
      </c>
      <c r="F7" s="7">
        <v>1</v>
      </c>
      <c r="G7" s="7">
        <f t="shared" si="1"/>
        <v>388</v>
      </c>
      <c r="H7" s="1"/>
    </row>
    <row r="8" spans="1:8" ht="21" customHeight="1">
      <c r="A8" s="1">
        <v>6</v>
      </c>
      <c r="B8" s="8" t="s">
        <v>139</v>
      </c>
      <c r="C8" s="1">
        <v>33770</v>
      </c>
      <c r="D8" s="1">
        <v>34277</v>
      </c>
      <c r="E8" s="1">
        <f t="shared" si="0"/>
        <v>507</v>
      </c>
      <c r="F8" s="7">
        <v>1</v>
      </c>
      <c r="G8" s="7">
        <f t="shared" si="1"/>
        <v>507</v>
      </c>
      <c r="H8" s="1"/>
    </row>
    <row r="9" spans="1:8" ht="21" customHeight="1">
      <c r="A9" s="1">
        <v>7</v>
      </c>
      <c r="B9" s="9" t="s">
        <v>140</v>
      </c>
      <c r="C9" s="1">
        <v>13212</v>
      </c>
      <c r="D9" s="1">
        <v>13696</v>
      </c>
      <c r="E9" s="1">
        <f t="shared" si="0"/>
        <v>484</v>
      </c>
      <c r="F9" s="7">
        <v>1</v>
      </c>
      <c r="G9" s="7">
        <f t="shared" si="1"/>
        <v>484</v>
      </c>
      <c r="H9" s="1"/>
    </row>
    <row r="10" spans="1:8" ht="21" customHeight="1">
      <c r="A10" s="1">
        <v>8</v>
      </c>
      <c r="B10" s="45" t="s">
        <v>176</v>
      </c>
      <c r="C10" s="1">
        <v>2471</v>
      </c>
      <c r="D10" s="1">
        <v>2471</v>
      </c>
      <c r="E10" s="1">
        <f t="shared" si="0"/>
        <v>0</v>
      </c>
      <c r="F10" s="7">
        <v>1</v>
      </c>
      <c r="G10" s="7">
        <f t="shared" si="1"/>
        <v>0</v>
      </c>
      <c r="H10" s="1"/>
    </row>
    <row r="11" spans="1:8" ht="21" customHeight="1">
      <c r="A11" s="1">
        <v>9</v>
      </c>
      <c r="B11" s="9" t="s">
        <v>141</v>
      </c>
      <c r="C11" s="1">
        <v>11985</v>
      </c>
      <c r="D11" s="1">
        <v>12367</v>
      </c>
      <c r="E11" s="1">
        <f t="shared" si="0"/>
        <v>382</v>
      </c>
      <c r="F11" s="7">
        <v>1</v>
      </c>
      <c r="G11" s="7">
        <f t="shared" si="1"/>
        <v>382</v>
      </c>
      <c r="H11" s="1"/>
    </row>
    <row r="12" spans="1:8" ht="21" customHeight="1">
      <c r="A12" s="1">
        <v>10</v>
      </c>
      <c r="B12" s="45" t="s">
        <v>178</v>
      </c>
      <c r="C12" s="1">
        <v>1041</v>
      </c>
      <c r="D12" s="1">
        <v>1041</v>
      </c>
      <c r="E12" s="1">
        <f t="shared" si="0"/>
        <v>0</v>
      </c>
      <c r="F12" s="7">
        <v>1</v>
      </c>
      <c r="G12" s="7">
        <f t="shared" si="1"/>
        <v>0</v>
      </c>
      <c r="H12" s="1"/>
    </row>
    <row r="13" spans="1:8" ht="21" customHeight="1">
      <c r="A13" s="1">
        <v>11</v>
      </c>
      <c r="B13" s="1" t="s">
        <v>220</v>
      </c>
      <c r="C13" s="1">
        <v>10152</v>
      </c>
      <c r="D13" s="1">
        <v>10625</v>
      </c>
      <c r="E13" s="1">
        <f t="shared" si="0"/>
        <v>473</v>
      </c>
      <c r="F13" s="7">
        <v>1</v>
      </c>
      <c r="G13" s="7">
        <f t="shared" si="1"/>
        <v>473</v>
      </c>
      <c r="H13" s="1"/>
    </row>
    <row r="14" spans="1:8" ht="21" customHeight="1">
      <c r="A14" s="1">
        <v>12</v>
      </c>
      <c r="B14" s="45" t="s">
        <v>177</v>
      </c>
      <c r="C14" s="1">
        <v>1122</v>
      </c>
      <c r="D14" s="1">
        <v>1122</v>
      </c>
      <c r="E14" s="1">
        <f t="shared" si="0"/>
        <v>0</v>
      </c>
      <c r="F14" s="7">
        <v>1</v>
      </c>
      <c r="G14" s="7">
        <f t="shared" si="1"/>
        <v>0</v>
      </c>
      <c r="H14" s="1"/>
    </row>
    <row r="15" spans="1:8" ht="21" customHeight="1">
      <c r="A15" s="1">
        <v>13</v>
      </c>
      <c r="B15" s="9" t="s">
        <v>142</v>
      </c>
      <c r="C15" s="1">
        <v>18867</v>
      </c>
      <c r="D15" s="1">
        <v>19169</v>
      </c>
      <c r="E15" s="1">
        <f t="shared" si="0"/>
        <v>302</v>
      </c>
      <c r="F15" s="7">
        <v>1</v>
      </c>
      <c r="G15" s="7">
        <f t="shared" si="1"/>
        <v>302</v>
      </c>
      <c r="H15" s="1"/>
    </row>
    <row r="16" spans="1:8" ht="21" customHeight="1">
      <c r="A16" s="1">
        <v>14</v>
      </c>
      <c r="B16" s="3" t="s">
        <v>143</v>
      </c>
      <c r="C16" s="1">
        <v>66524</v>
      </c>
      <c r="D16" s="1">
        <v>67067</v>
      </c>
      <c r="E16" s="1">
        <f t="shared" si="0"/>
        <v>543</v>
      </c>
      <c r="F16" s="7">
        <v>1</v>
      </c>
      <c r="G16" s="7">
        <f t="shared" si="1"/>
        <v>543</v>
      </c>
      <c r="H16" s="1"/>
    </row>
    <row r="17" spans="1:8" ht="21" customHeight="1">
      <c r="A17" s="1">
        <v>15</v>
      </c>
      <c r="B17" s="10" t="s">
        <v>144</v>
      </c>
      <c r="C17" s="1">
        <v>6351</v>
      </c>
      <c r="D17" s="1">
        <v>6351</v>
      </c>
      <c r="E17" s="1">
        <f t="shared" si="0"/>
        <v>0</v>
      </c>
      <c r="F17" s="7">
        <v>1</v>
      </c>
      <c r="G17" s="7">
        <f t="shared" si="1"/>
        <v>0</v>
      </c>
      <c r="H17" s="1"/>
    </row>
    <row r="18" spans="1:8" ht="21" customHeight="1">
      <c r="A18" s="1">
        <v>16</v>
      </c>
      <c r="B18" s="10" t="s">
        <v>145</v>
      </c>
      <c r="C18" s="1">
        <v>8148</v>
      </c>
      <c r="D18" s="1">
        <v>8148</v>
      </c>
      <c r="E18" s="1">
        <f t="shared" si="0"/>
        <v>0</v>
      </c>
      <c r="F18" s="7">
        <v>1</v>
      </c>
      <c r="G18" s="7">
        <f t="shared" si="1"/>
        <v>0</v>
      </c>
      <c r="H18" s="1"/>
    </row>
    <row r="19" spans="1:8" ht="21" customHeight="1">
      <c r="A19" s="1">
        <v>17</v>
      </c>
      <c r="B19" s="10" t="s">
        <v>229</v>
      </c>
      <c r="C19" s="1">
        <v>1308</v>
      </c>
      <c r="D19" s="1">
        <v>1308</v>
      </c>
      <c r="E19" s="1">
        <f t="shared" si="0"/>
        <v>0</v>
      </c>
      <c r="F19" s="7">
        <v>1</v>
      </c>
      <c r="G19" s="7">
        <f t="shared" si="1"/>
        <v>0</v>
      </c>
      <c r="H19" s="1"/>
    </row>
    <row r="20" spans="1:8" ht="21" customHeight="1">
      <c r="A20" s="1">
        <v>18</v>
      </c>
      <c r="B20" s="10" t="s">
        <v>230</v>
      </c>
      <c r="C20" s="1">
        <v>104</v>
      </c>
      <c r="D20" s="1">
        <v>104</v>
      </c>
      <c r="E20" s="1">
        <f t="shared" si="0"/>
        <v>0</v>
      </c>
      <c r="F20" s="7">
        <v>1</v>
      </c>
      <c r="G20" s="7">
        <f t="shared" si="1"/>
        <v>0</v>
      </c>
      <c r="H20" s="1"/>
    </row>
    <row r="21" spans="1:8" ht="21" customHeight="1">
      <c r="A21" s="1">
        <v>19</v>
      </c>
      <c r="B21" s="10" t="s">
        <v>146</v>
      </c>
      <c r="C21" s="1">
        <v>4052</v>
      </c>
      <c r="D21" s="1">
        <v>4052</v>
      </c>
      <c r="E21" s="1">
        <f>D21-C21</f>
        <v>0</v>
      </c>
      <c r="F21" s="7">
        <v>1</v>
      </c>
      <c r="G21" s="7">
        <f t="shared" si="1"/>
        <v>0</v>
      </c>
      <c r="H21" s="1"/>
    </row>
    <row r="22" spans="1:8" ht="21" customHeight="1">
      <c r="A22" s="1">
        <v>20</v>
      </c>
      <c r="B22" s="10" t="s">
        <v>231</v>
      </c>
      <c r="C22" s="1">
        <v>3620</v>
      </c>
      <c r="D22" s="1">
        <v>3620</v>
      </c>
      <c r="E22" s="1">
        <f>D22-C22</f>
        <v>0</v>
      </c>
      <c r="F22" s="7">
        <v>1</v>
      </c>
      <c r="G22" s="7">
        <f t="shared" si="1"/>
        <v>0</v>
      </c>
      <c r="H22" s="1"/>
    </row>
    <row r="23" spans="1:8" ht="21" customHeight="1">
      <c r="A23" s="1">
        <v>21</v>
      </c>
      <c r="B23" s="10" t="s">
        <v>232</v>
      </c>
      <c r="C23" s="1">
        <v>1445</v>
      </c>
      <c r="D23" s="1">
        <v>1445</v>
      </c>
      <c r="E23" s="1">
        <f aca="true" t="shared" si="2" ref="E23:E28">D23-C23</f>
        <v>0</v>
      </c>
      <c r="F23" s="7">
        <v>1</v>
      </c>
      <c r="G23" s="7">
        <f t="shared" si="1"/>
        <v>0</v>
      </c>
      <c r="H23" s="1"/>
    </row>
    <row r="24" spans="1:8" ht="21" customHeight="1">
      <c r="A24" s="1">
        <v>22</v>
      </c>
      <c r="B24" s="10" t="s">
        <v>233</v>
      </c>
      <c r="C24" s="1">
        <v>30619</v>
      </c>
      <c r="D24" s="1">
        <v>30619</v>
      </c>
      <c r="E24" s="1">
        <f t="shared" si="2"/>
        <v>0</v>
      </c>
      <c r="F24" s="7">
        <v>1</v>
      </c>
      <c r="G24" s="7">
        <f t="shared" si="1"/>
        <v>0</v>
      </c>
      <c r="H24" s="1"/>
    </row>
    <row r="25" spans="1:8" ht="21" customHeight="1">
      <c r="A25" s="1">
        <v>23</v>
      </c>
      <c r="B25" s="10" t="s">
        <v>234</v>
      </c>
      <c r="C25" s="1">
        <v>3777</v>
      </c>
      <c r="D25" s="1">
        <v>3777</v>
      </c>
      <c r="E25" s="1">
        <f t="shared" si="2"/>
        <v>0</v>
      </c>
      <c r="F25" s="7">
        <v>1</v>
      </c>
      <c r="G25" s="7">
        <f t="shared" si="1"/>
        <v>0</v>
      </c>
      <c r="H25" s="1"/>
    </row>
    <row r="26" spans="1:8" ht="21" customHeight="1">
      <c r="A26" s="1">
        <v>24</v>
      </c>
      <c r="B26" s="10" t="s">
        <v>235</v>
      </c>
      <c r="C26" s="1">
        <v>6320</v>
      </c>
      <c r="D26" s="1">
        <v>6320</v>
      </c>
      <c r="E26" s="1">
        <f t="shared" si="2"/>
        <v>0</v>
      </c>
      <c r="F26" s="7">
        <v>1</v>
      </c>
      <c r="G26" s="7">
        <f t="shared" si="1"/>
        <v>0</v>
      </c>
      <c r="H26" s="1"/>
    </row>
    <row r="27" spans="1:8" ht="21" customHeight="1">
      <c r="A27" s="1">
        <v>25</v>
      </c>
      <c r="B27" s="10" t="s">
        <v>236</v>
      </c>
      <c r="C27" s="1">
        <v>15315</v>
      </c>
      <c r="D27" s="1">
        <v>15315</v>
      </c>
      <c r="E27" s="1">
        <f t="shared" si="2"/>
        <v>0</v>
      </c>
      <c r="F27" s="7">
        <v>1</v>
      </c>
      <c r="G27" s="7">
        <f t="shared" si="1"/>
        <v>0</v>
      </c>
      <c r="H27" s="1"/>
    </row>
    <row r="28" spans="1:8" ht="21" customHeight="1">
      <c r="A28" s="1">
        <v>26</v>
      </c>
      <c r="B28" s="68" t="s">
        <v>249</v>
      </c>
      <c r="C28" s="1">
        <v>4072</v>
      </c>
      <c r="D28" s="1">
        <v>4072</v>
      </c>
      <c r="E28" s="1">
        <f t="shared" si="2"/>
        <v>0</v>
      </c>
      <c r="F28" s="7">
        <v>1</v>
      </c>
      <c r="G28" s="7">
        <f t="shared" si="1"/>
        <v>0</v>
      </c>
      <c r="H28" s="1"/>
    </row>
    <row r="29" spans="1:8" ht="21" customHeight="1">
      <c r="A29" s="1">
        <v>27</v>
      </c>
      <c r="B29" s="1" t="s">
        <v>147</v>
      </c>
      <c r="C29" s="1"/>
      <c r="D29" s="1"/>
      <c r="E29" s="1">
        <f>SUM(E3:E27)</f>
        <v>7294</v>
      </c>
      <c r="F29" s="1"/>
      <c r="G29" s="7">
        <f>SUM(G3:G27)</f>
        <v>7294</v>
      </c>
      <c r="H29" s="1"/>
    </row>
    <row r="31" ht="14.25">
      <c r="A31" s="69" t="s">
        <v>250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5.875" style="46" customWidth="1"/>
    <col min="2" max="5" width="9.00390625" style="46" customWidth="1"/>
    <col min="6" max="6" width="9.375" style="46" bestFit="1" customWidth="1"/>
    <col min="7" max="7" width="7.75390625" style="46" customWidth="1"/>
    <col min="8" max="8" width="13.875" style="46" customWidth="1"/>
    <col min="9" max="9" width="8.375" style="46" customWidth="1"/>
    <col min="10" max="16384" width="9.00390625" style="46" customWidth="1"/>
  </cols>
  <sheetData>
    <row r="1" spans="1:9" ht="14.25">
      <c r="A1" s="106" t="s">
        <v>192</v>
      </c>
      <c r="B1" s="106"/>
      <c r="C1" s="106"/>
      <c r="D1" s="106"/>
      <c r="E1" s="106"/>
      <c r="F1" s="106"/>
      <c r="G1" s="106"/>
      <c r="H1" s="106"/>
      <c r="I1" s="106"/>
    </row>
    <row r="2" spans="1:9" ht="14.25">
      <c r="A2" s="107" t="s">
        <v>246</v>
      </c>
      <c r="B2" s="108"/>
      <c r="C2" s="108"/>
      <c r="D2" s="108"/>
      <c r="E2" s="108"/>
      <c r="F2" s="108"/>
      <c r="G2" s="108"/>
      <c r="H2" s="108"/>
      <c r="I2" s="108"/>
    </row>
    <row r="3" spans="1:9" ht="28.5">
      <c r="A3" s="55" t="s">
        <v>0</v>
      </c>
      <c r="B3" s="55" t="s">
        <v>1</v>
      </c>
      <c r="C3" s="55" t="s">
        <v>191</v>
      </c>
      <c r="D3" s="55" t="s">
        <v>190</v>
      </c>
      <c r="E3" s="55" t="s">
        <v>189</v>
      </c>
      <c r="F3" s="55" t="s">
        <v>188</v>
      </c>
      <c r="G3" s="55" t="s">
        <v>46</v>
      </c>
      <c r="H3" s="55" t="s">
        <v>6</v>
      </c>
      <c r="I3" s="55" t="s">
        <v>7</v>
      </c>
    </row>
    <row r="4" spans="1:9" ht="27.75" customHeight="1">
      <c r="A4" s="49">
        <v>1</v>
      </c>
      <c r="B4" s="49" t="s">
        <v>187</v>
      </c>
      <c r="C4" s="49"/>
      <c r="D4" s="49">
        <v>41309</v>
      </c>
      <c r="E4" s="49">
        <v>41492</v>
      </c>
      <c r="F4" s="49">
        <f>(E4-D4)*80</f>
        <v>14640</v>
      </c>
      <c r="G4" s="49">
        <v>0.54</v>
      </c>
      <c r="H4" s="50">
        <f>F4*G4</f>
        <v>7905.6</v>
      </c>
      <c r="I4" s="49" t="s">
        <v>186</v>
      </c>
    </row>
    <row r="5" spans="1:9" ht="27.75" customHeight="1">
      <c r="A5" s="49">
        <v>2</v>
      </c>
      <c r="B5" s="49" t="s">
        <v>185</v>
      </c>
      <c r="C5" s="53"/>
      <c r="D5" s="53">
        <v>16289</v>
      </c>
      <c r="E5" s="53">
        <v>16411</v>
      </c>
      <c r="F5" s="53">
        <f>E5-D5</f>
        <v>122</v>
      </c>
      <c r="G5" s="49">
        <v>0.54</v>
      </c>
      <c r="H5" s="54">
        <f>F5*G5</f>
        <v>65.88000000000001</v>
      </c>
      <c r="I5" s="53"/>
    </row>
    <row r="6" spans="1:9" ht="27.75" customHeight="1">
      <c r="A6" s="49">
        <v>3</v>
      </c>
      <c r="B6" s="49" t="s">
        <v>184</v>
      </c>
      <c r="C6" s="49"/>
      <c r="D6" s="49">
        <v>46797</v>
      </c>
      <c r="E6" s="49">
        <v>47507</v>
      </c>
      <c r="F6" s="53">
        <f>E6-D6</f>
        <v>710</v>
      </c>
      <c r="G6" s="49">
        <v>0.54</v>
      </c>
      <c r="H6" s="54">
        <f>F6*G6</f>
        <v>383.40000000000003</v>
      </c>
      <c r="I6" s="49"/>
    </row>
    <row r="7" spans="1:9" ht="27.75" customHeight="1">
      <c r="A7" s="49">
        <v>4</v>
      </c>
      <c r="B7" s="49" t="s">
        <v>183</v>
      </c>
      <c r="C7" s="49"/>
      <c r="D7" s="49">
        <v>79545</v>
      </c>
      <c r="E7" s="49">
        <v>84438</v>
      </c>
      <c r="F7" s="53">
        <f>E7-D7</f>
        <v>4893</v>
      </c>
      <c r="G7" s="49">
        <v>0.54</v>
      </c>
      <c r="H7" s="54">
        <f>F7*G7</f>
        <v>2642.2200000000003</v>
      </c>
      <c r="I7" s="49"/>
    </row>
    <row r="8" spans="1:9" ht="27.75" customHeight="1">
      <c r="A8" s="49">
        <v>5</v>
      </c>
      <c r="B8" s="49" t="s">
        <v>182</v>
      </c>
      <c r="C8" s="49"/>
      <c r="D8" s="49">
        <v>16140</v>
      </c>
      <c r="E8" s="49">
        <v>16212</v>
      </c>
      <c r="F8" s="49">
        <f>(E8-D8)*30</f>
        <v>2160</v>
      </c>
      <c r="G8" s="49">
        <v>0.54</v>
      </c>
      <c r="H8" s="50">
        <f>F8*G8</f>
        <v>1166.4</v>
      </c>
      <c r="I8" s="49" t="s">
        <v>110</v>
      </c>
    </row>
    <row r="9" spans="1:9" ht="27.75" customHeight="1">
      <c r="A9" s="49"/>
      <c r="B9" s="49" t="s">
        <v>181</v>
      </c>
      <c r="C9" s="51"/>
      <c r="D9" s="49"/>
      <c r="E9" s="49"/>
      <c r="F9" s="49">
        <f>SUM(F4:F8)</f>
        <v>22525</v>
      </c>
      <c r="G9" s="49">
        <v>0.54</v>
      </c>
      <c r="H9" s="50">
        <f>SUM(H4:H8)</f>
        <v>12163.500000000002</v>
      </c>
      <c r="I9" s="51"/>
    </row>
    <row r="10" spans="1:9" ht="27.75" customHeight="1">
      <c r="A10" s="49">
        <v>6</v>
      </c>
      <c r="B10" s="49" t="s">
        <v>30</v>
      </c>
      <c r="C10" s="49"/>
      <c r="D10" s="53">
        <v>88910</v>
      </c>
      <c r="E10" s="53">
        <v>91782</v>
      </c>
      <c r="F10" s="49">
        <f>E10-D10</f>
        <v>2872</v>
      </c>
      <c r="G10" s="49">
        <v>3.19</v>
      </c>
      <c r="H10" s="50">
        <f>F10*G10</f>
        <v>9161.68</v>
      </c>
      <c r="I10" s="49"/>
    </row>
    <row r="11" spans="1:9" ht="27.75" customHeight="1">
      <c r="A11" s="49">
        <v>7</v>
      </c>
      <c r="B11" s="52" t="s">
        <v>180</v>
      </c>
      <c r="C11" s="51"/>
      <c r="D11" s="49">
        <v>29219</v>
      </c>
      <c r="E11" s="49">
        <v>29363</v>
      </c>
      <c r="F11" s="49">
        <f>E11-D11</f>
        <v>144</v>
      </c>
      <c r="G11" s="49">
        <v>3.19</v>
      </c>
      <c r="H11" s="50">
        <f>F11*G11</f>
        <v>459.36</v>
      </c>
      <c r="I11" s="49"/>
    </row>
    <row r="12" spans="1:9" ht="27.75" customHeight="1">
      <c r="A12" s="49">
        <v>8</v>
      </c>
      <c r="B12" s="49" t="s">
        <v>73</v>
      </c>
      <c r="C12" s="49"/>
      <c r="D12" s="49"/>
      <c r="E12" s="49"/>
      <c r="F12" s="49">
        <f>F10-F11</f>
        <v>2728</v>
      </c>
      <c r="G12" s="49">
        <v>3.19</v>
      </c>
      <c r="H12" s="50">
        <f>F12*G12</f>
        <v>8702.32</v>
      </c>
      <c r="I12" s="49"/>
    </row>
    <row r="13" spans="1:9" ht="27.75" customHeight="1">
      <c r="A13" s="49">
        <v>9</v>
      </c>
      <c r="B13" s="49"/>
      <c r="C13" s="49"/>
      <c r="D13" s="49"/>
      <c r="E13" s="49"/>
      <c r="F13" s="49"/>
      <c r="G13" s="49"/>
      <c r="H13" s="50"/>
      <c r="I13" s="49"/>
    </row>
    <row r="14" spans="1:9" ht="27.75" customHeight="1">
      <c r="A14" s="49">
        <v>10</v>
      </c>
      <c r="B14" s="49"/>
      <c r="C14" s="49"/>
      <c r="D14" s="49"/>
      <c r="E14" s="49"/>
      <c r="F14" s="49"/>
      <c r="G14" s="49"/>
      <c r="H14" s="50"/>
      <c r="I14" s="49"/>
    </row>
    <row r="15" spans="1:9" ht="27.75" customHeight="1">
      <c r="A15" s="49"/>
      <c r="B15" s="49" t="s">
        <v>67</v>
      </c>
      <c r="C15" s="49"/>
      <c r="D15" s="49"/>
      <c r="E15" s="49"/>
      <c r="F15" s="49"/>
      <c r="G15" s="49"/>
      <c r="H15" s="50">
        <f>H9+H12</f>
        <v>20865.82</v>
      </c>
      <c r="I15" s="49"/>
    </row>
    <row r="16" ht="13.5">
      <c r="A16" s="46" t="s">
        <v>179</v>
      </c>
    </row>
    <row r="17" spans="1:9" ht="26.25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6.2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6.25" customHeight="1">
      <c r="A19" s="48" t="s">
        <v>70</v>
      </c>
      <c r="B19" s="48"/>
      <c r="C19" s="48"/>
      <c r="D19" s="48"/>
      <c r="E19" s="48"/>
      <c r="F19" s="48"/>
      <c r="G19" s="48" t="s">
        <v>71</v>
      </c>
      <c r="H19" s="48"/>
      <c r="I19" s="47"/>
    </row>
  </sheetData>
  <sheetProtection/>
  <mergeCells count="2">
    <mergeCell ref="A1:I1"/>
    <mergeCell ref="A2:I2"/>
  </mergeCells>
  <printOptions horizontalCentered="1"/>
  <pageMargins left="0.71" right="0.71" top="1.54" bottom="0.75" header="0.31" footer="0.31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7.00390625" style="46" customWidth="1"/>
    <col min="2" max="2" width="11.625" style="46" customWidth="1"/>
    <col min="3" max="3" width="7.125" style="46" customWidth="1"/>
    <col min="4" max="6" width="9.00390625" style="46" customWidth="1"/>
    <col min="7" max="7" width="7.875" style="46" customWidth="1"/>
    <col min="8" max="8" width="9.875" style="46" customWidth="1"/>
    <col min="9" max="16384" width="9.00390625" style="46" customWidth="1"/>
  </cols>
  <sheetData>
    <row r="1" spans="1:9" ht="14.25">
      <c r="A1" s="106" t="s">
        <v>205</v>
      </c>
      <c r="B1" s="106"/>
      <c r="C1" s="106"/>
      <c r="D1" s="106"/>
      <c r="E1" s="106"/>
      <c r="F1" s="106"/>
      <c r="G1" s="106"/>
      <c r="H1" s="106"/>
      <c r="I1" s="106"/>
    </row>
    <row r="2" spans="1:9" ht="14.25">
      <c r="A2" s="107" t="s">
        <v>247</v>
      </c>
      <c r="B2" s="108"/>
      <c r="C2" s="108"/>
      <c r="D2" s="108"/>
      <c r="E2" s="108"/>
      <c r="F2" s="108"/>
      <c r="G2" s="108"/>
      <c r="H2" s="108"/>
      <c r="I2" s="108"/>
    </row>
    <row r="3" spans="1:9" ht="28.5">
      <c r="A3" s="55" t="s">
        <v>0</v>
      </c>
      <c r="B3" s="55" t="s">
        <v>1</v>
      </c>
      <c r="C3" s="55" t="s">
        <v>42</v>
      </c>
      <c r="D3" s="55" t="s">
        <v>204</v>
      </c>
      <c r="E3" s="55" t="s">
        <v>203</v>
      </c>
      <c r="F3" s="55" t="s">
        <v>202</v>
      </c>
      <c r="G3" s="55" t="s">
        <v>46</v>
      </c>
      <c r="H3" s="55" t="s">
        <v>6</v>
      </c>
      <c r="I3" s="55" t="s">
        <v>7</v>
      </c>
    </row>
    <row r="4" spans="1:9" ht="28.5" customHeight="1">
      <c r="A4" s="49">
        <v>1</v>
      </c>
      <c r="B4" s="56" t="s">
        <v>201</v>
      </c>
      <c r="C4" s="49">
        <v>742</v>
      </c>
      <c r="D4" s="49">
        <v>38203</v>
      </c>
      <c r="E4" s="49">
        <v>38998</v>
      </c>
      <c r="F4" s="49">
        <f>E4-D4</f>
        <v>795</v>
      </c>
      <c r="G4" s="50">
        <v>0.54</v>
      </c>
      <c r="H4" s="49">
        <f aca="true" t="shared" si="0" ref="H4:H10">F4*G4</f>
        <v>429.3</v>
      </c>
      <c r="I4" s="56"/>
    </row>
    <row r="5" spans="1:9" ht="28.5" customHeight="1">
      <c r="A5" s="49">
        <v>2</v>
      </c>
      <c r="B5" s="56" t="s">
        <v>200</v>
      </c>
      <c r="C5" s="49">
        <v>2172</v>
      </c>
      <c r="D5" s="49">
        <v>34195</v>
      </c>
      <c r="E5" s="49">
        <v>34491</v>
      </c>
      <c r="F5" s="49">
        <f>(E5-D5)*20-F4</f>
        <v>5125</v>
      </c>
      <c r="G5" s="50">
        <v>0.54</v>
      </c>
      <c r="H5" s="49">
        <f t="shared" si="0"/>
        <v>2767.5</v>
      </c>
      <c r="I5" s="56" t="s">
        <v>57</v>
      </c>
    </row>
    <row r="6" spans="1:9" ht="28.5" customHeight="1">
      <c r="A6" s="49">
        <v>4</v>
      </c>
      <c r="B6" s="56" t="s">
        <v>199</v>
      </c>
      <c r="C6" s="49"/>
      <c r="D6" s="49">
        <v>289312</v>
      </c>
      <c r="E6" s="49">
        <v>294385</v>
      </c>
      <c r="F6" s="49">
        <f>(E6-D6)</f>
        <v>5073</v>
      </c>
      <c r="G6" s="50">
        <v>0.54</v>
      </c>
      <c r="H6" s="49">
        <f t="shared" si="0"/>
        <v>2739.42</v>
      </c>
      <c r="I6" s="56"/>
    </row>
    <row r="7" spans="1:9" ht="28.5" customHeight="1">
      <c r="A7" s="49">
        <v>5</v>
      </c>
      <c r="B7" s="56" t="s">
        <v>198</v>
      </c>
      <c r="C7" s="49"/>
      <c r="D7" s="49">
        <v>41085</v>
      </c>
      <c r="E7" s="49">
        <v>42158</v>
      </c>
      <c r="F7" s="49">
        <f>(E7-D7)</f>
        <v>1073</v>
      </c>
      <c r="G7" s="50">
        <v>0.54</v>
      </c>
      <c r="H7" s="49">
        <f t="shared" si="0"/>
        <v>579.4200000000001</v>
      </c>
      <c r="I7" s="56"/>
    </row>
    <row r="8" spans="1:9" ht="28.5" customHeight="1">
      <c r="A8" s="49">
        <v>6</v>
      </c>
      <c r="B8" s="56" t="s">
        <v>197</v>
      </c>
      <c r="C8" s="49">
        <v>2973</v>
      </c>
      <c r="D8" s="49">
        <v>31244</v>
      </c>
      <c r="E8" s="49">
        <v>31421</v>
      </c>
      <c r="F8" s="49">
        <f>(E8-D8)*40-F7</f>
        <v>6007</v>
      </c>
      <c r="G8" s="50">
        <v>0.54</v>
      </c>
      <c r="H8" s="49">
        <f t="shared" si="0"/>
        <v>3243.78</v>
      </c>
      <c r="I8" s="56" t="s">
        <v>53</v>
      </c>
    </row>
    <row r="9" spans="1:9" ht="28.5" customHeight="1">
      <c r="A9" s="49">
        <v>7</v>
      </c>
      <c r="B9" s="56" t="s">
        <v>196</v>
      </c>
      <c r="C9" s="49"/>
      <c r="D9" s="49">
        <v>339123</v>
      </c>
      <c r="E9" s="49">
        <v>343318</v>
      </c>
      <c r="F9" s="49">
        <f>(E9-D9)</f>
        <v>4195</v>
      </c>
      <c r="G9" s="50">
        <v>0.54</v>
      </c>
      <c r="H9" s="49">
        <f t="shared" si="0"/>
        <v>2265.3</v>
      </c>
      <c r="I9" s="56"/>
    </row>
    <row r="10" spans="1:9" ht="28.5" customHeight="1">
      <c r="A10" s="49">
        <v>8</v>
      </c>
      <c r="B10" s="58" t="s">
        <v>195</v>
      </c>
      <c r="C10" s="57"/>
      <c r="D10" s="49">
        <v>1086</v>
      </c>
      <c r="E10" s="49">
        <v>1108</v>
      </c>
      <c r="F10" s="49">
        <f>(E10-D10)*40</f>
        <v>880</v>
      </c>
      <c r="G10" s="50">
        <v>0.54</v>
      </c>
      <c r="H10" s="49">
        <f t="shared" si="0"/>
        <v>475.20000000000005</v>
      </c>
      <c r="I10" s="56" t="s">
        <v>194</v>
      </c>
    </row>
    <row r="11" spans="1:9" ht="28.5" customHeight="1">
      <c r="A11" s="49">
        <v>9</v>
      </c>
      <c r="B11" s="56"/>
      <c r="C11" s="49"/>
      <c r="D11" s="49"/>
      <c r="E11" s="49"/>
      <c r="F11" s="49"/>
      <c r="G11" s="49"/>
      <c r="H11" s="49"/>
      <c r="I11" s="56"/>
    </row>
    <row r="12" spans="1:9" ht="28.5" customHeight="1">
      <c r="A12" s="49">
        <v>10</v>
      </c>
      <c r="B12" s="56"/>
      <c r="C12" s="49"/>
      <c r="D12" s="49"/>
      <c r="E12" s="49"/>
      <c r="F12" s="49"/>
      <c r="G12" s="49"/>
      <c r="H12" s="49"/>
      <c r="I12" s="56"/>
    </row>
    <row r="13" spans="1:9" ht="28.5" customHeight="1">
      <c r="A13" s="49">
        <v>11</v>
      </c>
      <c r="B13" s="56"/>
      <c r="C13" s="49"/>
      <c r="D13" s="49"/>
      <c r="E13" s="49"/>
      <c r="F13" s="49"/>
      <c r="G13" s="49"/>
      <c r="H13" s="49"/>
      <c r="I13" s="56"/>
    </row>
    <row r="14" spans="1:9" ht="28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28.5" customHeight="1">
      <c r="A15" s="49"/>
      <c r="B15" s="49" t="s">
        <v>67</v>
      </c>
      <c r="C15" s="49"/>
      <c r="D15" s="49"/>
      <c r="E15" s="49"/>
      <c r="F15" s="49">
        <f>F5+F6+F8+F9+F10</f>
        <v>21280</v>
      </c>
      <c r="G15" s="49"/>
      <c r="H15" s="49">
        <f>H5+H6+H8+H9+H10</f>
        <v>11491.2</v>
      </c>
      <c r="I15" s="49"/>
    </row>
    <row r="16" ht="35.25" customHeight="1">
      <c r="A16" s="46" t="s">
        <v>193</v>
      </c>
    </row>
    <row r="17" spans="1:8" ht="58.5" customHeight="1">
      <c r="A17" s="46" t="s">
        <v>70</v>
      </c>
      <c r="H17" s="46" t="s">
        <v>71</v>
      </c>
    </row>
  </sheetData>
  <sheetProtection/>
  <mergeCells count="2">
    <mergeCell ref="A1:I1"/>
    <mergeCell ref="A2:I2"/>
  </mergeCells>
  <printOptions horizontalCentered="1"/>
  <pageMargins left="0.71" right="0.71" top="1.15" bottom="0.75" header="0.31" footer="0.31"/>
  <pageSetup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4.625" style="46" customWidth="1"/>
    <col min="2" max="2" width="11.50390625" style="46" customWidth="1"/>
    <col min="3" max="3" width="6.25390625" style="46" customWidth="1"/>
    <col min="4" max="4" width="10.00390625" style="46" customWidth="1"/>
    <col min="5" max="5" width="9.75390625" style="46" customWidth="1"/>
    <col min="6" max="6" width="12.875" style="46" customWidth="1"/>
    <col min="7" max="7" width="7.00390625" style="46" customWidth="1"/>
    <col min="8" max="8" width="11.875" style="46" customWidth="1"/>
    <col min="9" max="9" width="7.375" style="46" customWidth="1"/>
    <col min="10" max="16384" width="9.00390625" style="46" customWidth="1"/>
  </cols>
  <sheetData>
    <row r="1" spans="1:9" ht="14.25">
      <c r="A1" s="109" t="s">
        <v>219</v>
      </c>
      <c r="B1" s="109"/>
      <c r="C1" s="109"/>
      <c r="D1" s="109"/>
      <c r="E1" s="109"/>
      <c r="F1" s="109"/>
      <c r="G1" s="109"/>
      <c r="H1" s="109"/>
      <c r="I1" s="109"/>
    </row>
    <row r="2" spans="1:9" ht="14.25">
      <c r="A2" s="110" t="s">
        <v>248</v>
      </c>
      <c r="B2" s="111"/>
      <c r="C2" s="111"/>
      <c r="D2" s="111"/>
      <c r="E2" s="111"/>
      <c r="F2" s="111"/>
      <c r="G2" s="111"/>
      <c r="H2" s="111"/>
      <c r="I2" s="111"/>
    </row>
    <row r="3" spans="1:9" ht="31.5" customHeight="1">
      <c r="A3" s="64" t="s">
        <v>0</v>
      </c>
      <c r="B3" s="64" t="s">
        <v>1</v>
      </c>
      <c r="C3" s="64" t="s">
        <v>42</v>
      </c>
      <c r="D3" s="64" t="s">
        <v>190</v>
      </c>
      <c r="E3" s="64" t="s">
        <v>189</v>
      </c>
      <c r="F3" s="55" t="s">
        <v>188</v>
      </c>
      <c r="G3" s="64" t="s">
        <v>46</v>
      </c>
      <c r="H3" s="64" t="s">
        <v>6</v>
      </c>
      <c r="I3" s="64" t="s">
        <v>7</v>
      </c>
    </row>
    <row r="4" spans="1:9" ht="25.5" customHeight="1">
      <c r="A4" s="52">
        <v>1</v>
      </c>
      <c r="B4" s="66" t="s">
        <v>221</v>
      </c>
      <c r="C4" s="52"/>
      <c r="D4" s="52">
        <v>669</v>
      </c>
      <c r="E4" s="52">
        <v>837</v>
      </c>
      <c r="F4" s="52">
        <f>(E4-D4)*50</f>
        <v>8400</v>
      </c>
      <c r="G4" s="52">
        <v>0.54</v>
      </c>
      <c r="H4" s="52">
        <f aca="true" t="shared" si="0" ref="H4:H18">F4*G4</f>
        <v>4536</v>
      </c>
      <c r="I4" s="66" t="s">
        <v>225</v>
      </c>
    </row>
    <row r="5" spans="1:9" ht="25.5" customHeight="1">
      <c r="A5" s="52">
        <v>2</v>
      </c>
      <c r="B5" s="66" t="s">
        <v>222</v>
      </c>
      <c r="C5" s="52"/>
      <c r="D5" s="52">
        <v>366</v>
      </c>
      <c r="E5" s="52">
        <v>494</v>
      </c>
      <c r="F5" s="52">
        <f>(E5-D5)*80</f>
        <v>10240</v>
      </c>
      <c r="G5" s="52">
        <v>0.54</v>
      </c>
      <c r="H5" s="52">
        <f t="shared" si="0"/>
        <v>5529.6</v>
      </c>
      <c r="I5" s="66" t="s">
        <v>226</v>
      </c>
    </row>
    <row r="6" spans="1:9" ht="25.5" customHeight="1">
      <c r="A6" s="52">
        <v>3</v>
      </c>
      <c r="B6" s="66" t="s">
        <v>223</v>
      </c>
      <c r="C6" s="52"/>
      <c r="D6" s="52">
        <v>836</v>
      </c>
      <c r="E6" s="52">
        <v>1108</v>
      </c>
      <c r="F6" s="52">
        <f>(E6-D6)*50</f>
        <v>13600</v>
      </c>
      <c r="G6" s="52">
        <v>0.54</v>
      </c>
      <c r="H6" s="52">
        <f t="shared" si="0"/>
        <v>7344.000000000001</v>
      </c>
      <c r="I6" s="66" t="s">
        <v>225</v>
      </c>
    </row>
    <row r="7" spans="1:9" ht="25.5" customHeight="1">
      <c r="A7" s="52">
        <v>4</v>
      </c>
      <c r="B7" s="52" t="s">
        <v>218</v>
      </c>
      <c r="C7" s="52">
        <v>7069</v>
      </c>
      <c r="D7" s="52">
        <v>19860</v>
      </c>
      <c r="E7" s="52">
        <v>19920</v>
      </c>
      <c r="F7" s="52">
        <f>E7-D7</f>
        <v>60</v>
      </c>
      <c r="G7" s="52">
        <v>0.54</v>
      </c>
      <c r="H7" s="52">
        <f t="shared" si="0"/>
        <v>32.400000000000006</v>
      </c>
      <c r="I7" s="52"/>
    </row>
    <row r="8" spans="1:9" ht="25.5" customHeight="1">
      <c r="A8" s="52">
        <v>5</v>
      </c>
      <c r="B8" s="52" t="s">
        <v>218</v>
      </c>
      <c r="C8" s="52">
        <v>3301</v>
      </c>
      <c r="D8" s="52">
        <v>28375</v>
      </c>
      <c r="E8" s="52">
        <v>28417</v>
      </c>
      <c r="F8" s="52">
        <f>E8-D8</f>
        <v>42</v>
      </c>
      <c r="G8" s="52">
        <v>0.54</v>
      </c>
      <c r="H8" s="52">
        <f t="shared" si="0"/>
        <v>22.68</v>
      </c>
      <c r="I8" s="52"/>
    </row>
    <row r="9" spans="1:9" ht="25.5" customHeight="1">
      <c r="A9" s="52">
        <v>6</v>
      </c>
      <c r="B9" s="52" t="s">
        <v>217</v>
      </c>
      <c r="C9" s="52">
        <v>9124</v>
      </c>
      <c r="D9" s="63">
        <v>2471</v>
      </c>
      <c r="E9" s="63">
        <v>2494</v>
      </c>
      <c r="F9" s="52">
        <f>(E9-D9)*40</f>
        <v>920</v>
      </c>
      <c r="G9" s="52">
        <v>0.54</v>
      </c>
      <c r="H9" s="52">
        <f t="shared" si="0"/>
        <v>496.8</v>
      </c>
      <c r="I9" s="52" t="s">
        <v>216</v>
      </c>
    </row>
    <row r="10" spans="1:9" ht="25.5" customHeight="1">
      <c r="A10" s="52">
        <v>7</v>
      </c>
      <c r="B10" s="52" t="s">
        <v>215</v>
      </c>
      <c r="C10" s="52">
        <v>4805</v>
      </c>
      <c r="D10" s="52">
        <v>394201</v>
      </c>
      <c r="E10" s="52">
        <v>394910</v>
      </c>
      <c r="F10" s="52">
        <f>E10-D10</f>
        <v>709</v>
      </c>
      <c r="G10" s="52">
        <v>0.54</v>
      </c>
      <c r="H10" s="52">
        <f t="shared" si="0"/>
        <v>382.86</v>
      </c>
      <c r="I10" s="52"/>
    </row>
    <row r="11" spans="1:9" ht="25.5" customHeight="1">
      <c r="A11" s="52">
        <v>8</v>
      </c>
      <c r="B11" s="52" t="s">
        <v>214</v>
      </c>
      <c r="C11" s="52"/>
      <c r="D11" s="52">
        <v>10547</v>
      </c>
      <c r="E11" s="52">
        <v>10799</v>
      </c>
      <c r="F11" s="52">
        <f>(E11-D11)*30</f>
        <v>7560</v>
      </c>
      <c r="G11" s="52">
        <v>0.54</v>
      </c>
      <c r="H11" s="52">
        <f t="shared" si="0"/>
        <v>4082.4</v>
      </c>
      <c r="I11" s="52" t="s">
        <v>110</v>
      </c>
    </row>
    <row r="12" spans="1:9" ht="25.5" customHeight="1">
      <c r="A12" s="52">
        <v>9</v>
      </c>
      <c r="B12" s="52" t="s">
        <v>213</v>
      </c>
      <c r="C12" s="62" t="s">
        <v>212</v>
      </c>
      <c r="D12" s="52">
        <v>1927</v>
      </c>
      <c r="E12" s="52">
        <v>1927</v>
      </c>
      <c r="F12" s="52">
        <f>(E12-D12)*40</f>
        <v>0</v>
      </c>
      <c r="G12" s="52">
        <v>0.54</v>
      </c>
      <c r="H12" s="52">
        <f t="shared" si="0"/>
        <v>0</v>
      </c>
      <c r="I12" s="52" t="s">
        <v>53</v>
      </c>
    </row>
    <row r="13" spans="1:9" ht="25.5" customHeight="1">
      <c r="A13" s="52">
        <v>10</v>
      </c>
      <c r="B13" s="52" t="s">
        <v>211</v>
      </c>
      <c r="C13" s="52">
        <v>1454</v>
      </c>
      <c r="D13" s="52">
        <v>262205</v>
      </c>
      <c r="E13" s="52">
        <v>263062</v>
      </c>
      <c r="F13" s="52">
        <f>E13-D13</f>
        <v>857</v>
      </c>
      <c r="G13" s="52">
        <v>0.54</v>
      </c>
      <c r="H13" s="52">
        <f t="shared" si="0"/>
        <v>462.78000000000003</v>
      </c>
      <c r="I13" s="61"/>
    </row>
    <row r="14" spans="1:9" ht="25.5" customHeight="1">
      <c r="A14" s="52">
        <v>11</v>
      </c>
      <c r="B14" s="52" t="s">
        <v>210</v>
      </c>
      <c r="C14" s="52">
        <v>2737</v>
      </c>
      <c r="D14" s="52">
        <v>6474</v>
      </c>
      <c r="E14" s="52">
        <v>6627</v>
      </c>
      <c r="F14" s="52">
        <f>(E14-D14)*20</f>
        <v>3060</v>
      </c>
      <c r="G14" s="52">
        <v>0.54</v>
      </c>
      <c r="H14" s="52">
        <f t="shared" si="0"/>
        <v>1652.4</v>
      </c>
      <c r="I14" s="52" t="s">
        <v>57</v>
      </c>
    </row>
    <row r="15" spans="1:9" ht="25.5" customHeight="1">
      <c r="A15" s="52">
        <v>12</v>
      </c>
      <c r="B15" s="52" t="s">
        <v>209</v>
      </c>
      <c r="C15" s="52"/>
      <c r="D15" s="65">
        <v>2869</v>
      </c>
      <c r="E15" s="65">
        <v>2874</v>
      </c>
      <c r="F15" s="52">
        <f>(E15-D15)*30</f>
        <v>150</v>
      </c>
      <c r="G15" s="52">
        <v>0.54</v>
      </c>
      <c r="H15" s="52">
        <f t="shared" si="0"/>
        <v>81</v>
      </c>
      <c r="I15" s="52" t="s">
        <v>110</v>
      </c>
    </row>
    <row r="16" spans="1:9" ht="25.5" customHeight="1">
      <c r="A16" s="52">
        <v>13</v>
      </c>
      <c r="B16" s="52" t="s">
        <v>208</v>
      </c>
      <c r="C16" s="52">
        <v>9077</v>
      </c>
      <c r="D16" s="52">
        <v>9604</v>
      </c>
      <c r="E16" s="52">
        <v>9656</v>
      </c>
      <c r="F16" s="52">
        <f>(E16-D16)*40</f>
        <v>2080</v>
      </c>
      <c r="G16" s="52">
        <v>0.54</v>
      </c>
      <c r="H16" s="52">
        <f t="shared" si="0"/>
        <v>1123.2</v>
      </c>
      <c r="I16" s="52" t="s">
        <v>53</v>
      </c>
    </row>
    <row r="17" spans="1:9" ht="25.5" customHeight="1">
      <c r="A17" s="52">
        <v>14</v>
      </c>
      <c r="B17" s="52" t="s">
        <v>94</v>
      </c>
      <c r="C17" s="52"/>
      <c r="D17" s="52">
        <v>83708</v>
      </c>
      <c r="E17" s="52">
        <v>84668</v>
      </c>
      <c r="F17" s="52">
        <f>E17-D17</f>
        <v>960</v>
      </c>
      <c r="G17" s="52">
        <v>0.54</v>
      </c>
      <c r="H17" s="52">
        <f t="shared" si="0"/>
        <v>518.4000000000001</v>
      </c>
      <c r="I17" s="52"/>
    </row>
    <row r="18" spans="1:9" ht="25.5" customHeight="1">
      <c r="A18" s="52">
        <v>15</v>
      </c>
      <c r="B18" s="52" t="s">
        <v>207</v>
      </c>
      <c r="C18" s="52"/>
      <c r="D18" s="52">
        <v>586</v>
      </c>
      <c r="E18" s="52">
        <v>589</v>
      </c>
      <c r="F18" s="52">
        <f>(E18-D18)*40</f>
        <v>120</v>
      </c>
      <c r="G18" s="52">
        <v>0.54</v>
      </c>
      <c r="H18" s="52">
        <f t="shared" si="0"/>
        <v>64.80000000000001</v>
      </c>
      <c r="I18" s="52" t="s">
        <v>53</v>
      </c>
    </row>
    <row r="19" spans="1:9" ht="25.5" customHeight="1">
      <c r="A19" s="52">
        <v>16</v>
      </c>
      <c r="B19" s="52"/>
      <c r="C19" s="52"/>
      <c r="D19" s="52"/>
      <c r="E19" s="52"/>
      <c r="F19" s="52"/>
      <c r="G19" s="52"/>
      <c r="H19" s="52"/>
      <c r="I19" s="52"/>
    </row>
    <row r="20" spans="1:9" ht="25.5" customHeight="1">
      <c r="A20" s="52">
        <v>17</v>
      </c>
      <c r="B20" s="66" t="s">
        <v>224</v>
      </c>
      <c r="C20" s="52"/>
      <c r="D20" s="52"/>
      <c r="E20" s="52"/>
      <c r="F20" s="60">
        <f>SUM(F4:F19)</f>
        <v>48758</v>
      </c>
      <c r="G20" s="60"/>
      <c r="H20" s="60">
        <f>SUM(H4:H19)</f>
        <v>26329.320000000007</v>
      </c>
      <c r="I20" s="52"/>
    </row>
    <row r="21" ht="13.5">
      <c r="A21" s="59"/>
    </row>
    <row r="22" ht="13.5">
      <c r="A22" s="59" t="s">
        <v>206</v>
      </c>
    </row>
  </sheetData>
  <sheetProtection/>
  <mergeCells count="2">
    <mergeCell ref="A1:I1"/>
    <mergeCell ref="A2:I2"/>
  </mergeCells>
  <printOptions horizontalCentered="1"/>
  <pageMargins left="0.71" right="0.71" top="1.25" bottom="0.24" header="0.2" footer="2.21"/>
  <pageSetup orientation="portrait" paperSize="9" r:id="rId1"/>
  <headerFooter>
    <oddFooter>&amp;L使用部门签字：&amp;R抄表人：朱远山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70" t="s">
        <v>238</v>
      </c>
      <c r="B1" s="71"/>
      <c r="C1" s="71"/>
      <c r="D1" s="71"/>
      <c r="E1" s="71"/>
      <c r="F1" s="71"/>
      <c r="G1" s="71"/>
      <c r="H1" s="71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23</v>
      </c>
      <c r="C3" s="1">
        <v>2428</v>
      </c>
      <c r="D3" s="1">
        <v>2526</v>
      </c>
      <c r="E3" s="1">
        <f>(D3-C3)*240</f>
        <v>23520</v>
      </c>
      <c r="F3" s="1">
        <v>0.54</v>
      </c>
      <c r="G3" s="1">
        <f aca="true" t="shared" si="0" ref="G3:G8">E3*F3</f>
        <v>12700.800000000001</v>
      </c>
      <c r="H3" s="1" t="s">
        <v>24</v>
      </c>
    </row>
    <row r="4" spans="1:8" ht="30" customHeight="1">
      <c r="A4" s="1">
        <v>2</v>
      </c>
      <c r="B4" s="1" t="s">
        <v>25</v>
      </c>
      <c r="C4" s="1">
        <v>22073</v>
      </c>
      <c r="D4" s="1">
        <v>22535</v>
      </c>
      <c r="E4" s="1">
        <f>D4-C4</f>
        <v>462</v>
      </c>
      <c r="F4" s="1">
        <v>0.54</v>
      </c>
      <c r="G4" s="1">
        <f t="shared" si="0"/>
        <v>249.48000000000002</v>
      </c>
      <c r="H4" s="1"/>
    </row>
    <row r="5" spans="1:8" ht="30" customHeight="1">
      <c r="A5" s="1">
        <v>3</v>
      </c>
      <c r="B5" s="1" t="s">
        <v>26</v>
      </c>
      <c r="C5" s="1">
        <v>19873</v>
      </c>
      <c r="D5" s="1">
        <v>20322</v>
      </c>
      <c r="E5" s="1">
        <f>D5-C5</f>
        <v>449</v>
      </c>
      <c r="F5" s="1">
        <v>0.54</v>
      </c>
      <c r="G5" s="1">
        <f t="shared" si="0"/>
        <v>242.46</v>
      </c>
      <c r="H5" s="1"/>
    </row>
    <row r="6" spans="1:8" ht="30" customHeight="1">
      <c r="A6" s="1">
        <v>4</v>
      </c>
      <c r="B6" s="1" t="s">
        <v>27</v>
      </c>
      <c r="C6" s="1">
        <v>18721</v>
      </c>
      <c r="D6" s="1">
        <v>19163</v>
      </c>
      <c r="E6" s="1">
        <f>D6-C6</f>
        <v>442</v>
      </c>
      <c r="F6" s="1">
        <v>0.54</v>
      </c>
      <c r="G6" s="1">
        <f t="shared" si="0"/>
        <v>238.68</v>
      </c>
      <c r="H6" s="1"/>
    </row>
    <row r="7" spans="1:8" ht="30" customHeight="1">
      <c r="A7" s="1">
        <v>5</v>
      </c>
      <c r="B7" s="1" t="s">
        <v>28</v>
      </c>
      <c r="C7" s="1">
        <v>16119</v>
      </c>
      <c r="D7" s="1">
        <v>16526</v>
      </c>
      <c r="E7" s="1">
        <f>D7-C7</f>
        <v>407</v>
      </c>
      <c r="F7" s="1">
        <v>0.54</v>
      </c>
      <c r="G7" s="1">
        <f t="shared" si="0"/>
        <v>219.78</v>
      </c>
      <c r="H7" s="1"/>
    </row>
    <row r="8" spans="1:8" ht="30" customHeight="1">
      <c r="A8" s="1">
        <v>6</v>
      </c>
      <c r="B8" s="1" t="s">
        <v>29</v>
      </c>
      <c r="C8" s="1">
        <v>12472</v>
      </c>
      <c r="D8" s="1">
        <v>12880</v>
      </c>
      <c r="E8" s="1">
        <f>D8-C8</f>
        <v>408</v>
      </c>
      <c r="F8" s="1">
        <v>0.54</v>
      </c>
      <c r="G8" s="1">
        <f t="shared" si="0"/>
        <v>220.32000000000002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25688</v>
      </c>
      <c r="F9" s="1"/>
      <c r="G9" s="1">
        <f>SUM(G3:G8)</f>
        <v>13871.52</v>
      </c>
      <c r="H9" s="1"/>
    </row>
    <row r="10" spans="1:8" ht="30" customHeight="1">
      <c r="A10" s="1">
        <v>8</v>
      </c>
      <c r="B10" s="1" t="s">
        <v>30</v>
      </c>
      <c r="C10" s="1">
        <v>608112</v>
      </c>
      <c r="D10" s="1">
        <v>613719</v>
      </c>
      <c r="E10" s="1">
        <f>D10-C10</f>
        <v>5607</v>
      </c>
      <c r="F10" s="1">
        <v>3.19</v>
      </c>
      <c r="G10" s="1">
        <f>E10*F10</f>
        <v>17886.329999999998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5607</v>
      </c>
      <c r="F11" s="1"/>
      <c r="G11" s="1">
        <f>G10</f>
        <v>17886.329999999998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72"/>
      <c r="C13" s="73"/>
      <c r="D13" s="73"/>
      <c r="E13" s="73"/>
      <c r="F13" s="73"/>
      <c r="G13" s="73"/>
      <c r="H13" s="74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31</v>
      </c>
      <c r="C21" s="2"/>
      <c r="D21" s="2"/>
      <c r="E21" s="1"/>
      <c r="F21" s="2"/>
      <c r="G21" s="1">
        <f>G9+G11</f>
        <v>31757.85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70" t="s">
        <v>239</v>
      </c>
      <c r="B1" s="71"/>
      <c r="C1" s="71"/>
      <c r="D1" s="71"/>
      <c r="E1" s="71"/>
      <c r="F1" s="71"/>
      <c r="G1" s="71"/>
      <c r="H1" s="71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2918</v>
      </c>
      <c r="D3" s="1">
        <v>3148</v>
      </c>
      <c r="E3" s="1">
        <f>(D3-C3)*80</f>
        <v>18400</v>
      </c>
      <c r="F3" s="1">
        <v>0.54</v>
      </c>
      <c r="G3" s="1">
        <f>E3*F3</f>
        <v>9936</v>
      </c>
      <c r="H3" s="1" t="s">
        <v>33</v>
      </c>
    </row>
    <row r="4" spans="1:8" ht="30" customHeight="1">
      <c r="A4" s="1">
        <v>2</v>
      </c>
      <c r="B4" s="1" t="s">
        <v>34</v>
      </c>
      <c r="C4" s="1">
        <v>2892</v>
      </c>
      <c r="D4" s="1">
        <v>3119</v>
      </c>
      <c r="E4" s="1">
        <f>(D4-C4)*80</f>
        <v>18160</v>
      </c>
      <c r="F4" s="1">
        <v>0.54</v>
      </c>
      <c r="G4" s="1">
        <f>E4*F4</f>
        <v>9806.400000000001</v>
      </c>
      <c r="H4" s="1" t="s">
        <v>33</v>
      </c>
    </row>
    <row r="5" spans="1:8" ht="30" customHeight="1">
      <c r="A5" s="1">
        <v>3</v>
      </c>
      <c r="B5" s="1" t="s">
        <v>35</v>
      </c>
      <c r="C5" s="1">
        <v>2411</v>
      </c>
      <c r="D5" s="1">
        <v>2608</v>
      </c>
      <c r="E5" s="1">
        <f>(D5-C5)*80</f>
        <v>15760</v>
      </c>
      <c r="F5" s="1">
        <v>0.54</v>
      </c>
      <c r="G5" s="1">
        <f>E5*F5</f>
        <v>8510.400000000001</v>
      </c>
      <c r="H5" s="1" t="s">
        <v>33</v>
      </c>
    </row>
    <row r="6" spans="1:8" ht="30" customHeight="1">
      <c r="A6" s="1">
        <v>4</v>
      </c>
      <c r="B6" s="1" t="s">
        <v>36</v>
      </c>
      <c r="C6" s="1">
        <v>2876</v>
      </c>
      <c r="D6" s="1">
        <v>3105</v>
      </c>
      <c r="E6" s="1">
        <f>(D6-C6)*80</f>
        <v>18320</v>
      </c>
      <c r="F6" s="1">
        <v>0.54</v>
      </c>
      <c r="G6" s="1">
        <f>E6*F6</f>
        <v>9892.800000000001</v>
      </c>
      <c r="H6" s="1" t="s">
        <v>33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70640</v>
      </c>
      <c r="F7" s="1"/>
      <c r="G7" s="1">
        <f>SUM(G3:G6)</f>
        <v>38145.600000000006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18917</v>
      </c>
      <c r="D9" s="1">
        <v>20124</v>
      </c>
      <c r="E9" s="1">
        <f>D9-C9</f>
        <v>1207</v>
      </c>
      <c r="F9" s="1">
        <v>3.19</v>
      </c>
      <c r="G9" s="1">
        <f>E9*F9</f>
        <v>3850.33</v>
      </c>
      <c r="H9" s="1"/>
    </row>
    <row r="10" spans="1:8" ht="30" customHeight="1">
      <c r="A10" s="1">
        <v>8</v>
      </c>
      <c r="B10" s="1" t="s">
        <v>38</v>
      </c>
      <c r="C10" s="1">
        <v>20596</v>
      </c>
      <c r="D10" s="1">
        <v>21807</v>
      </c>
      <c r="E10" s="1">
        <f>D10-C10</f>
        <v>1211</v>
      </c>
      <c r="F10" s="1">
        <v>3.19</v>
      </c>
      <c r="G10" s="1">
        <f>E10*F10</f>
        <v>3863.09</v>
      </c>
      <c r="H10" s="1"/>
    </row>
    <row r="11" spans="1:8" ht="30" customHeight="1">
      <c r="A11" s="1">
        <v>9</v>
      </c>
      <c r="B11" s="1" t="s">
        <v>39</v>
      </c>
      <c r="C11" s="1">
        <v>12934</v>
      </c>
      <c r="D11" s="1">
        <v>13728</v>
      </c>
      <c r="E11" s="1">
        <f>D11-C11</f>
        <v>794</v>
      </c>
      <c r="F11" s="1">
        <v>3.19</v>
      </c>
      <c r="G11" s="1">
        <f>E11*F11</f>
        <v>2532.86</v>
      </c>
      <c r="H11" s="1"/>
    </row>
    <row r="12" spans="1:8" ht="30" customHeight="1">
      <c r="A12" s="1">
        <v>10</v>
      </c>
      <c r="B12" s="1" t="s">
        <v>40</v>
      </c>
      <c r="C12" s="1">
        <v>19024</v>
      </c>
      <c r="D12" s="1">
        <v>20157</v>
      </c>
      <c r="E12" s="1">
        <f>D12-C12</f>
        <v>1133</v>
      </c>
      <c r="F12" s="1">
        <v>3.19</v>
      </c>
      <c r="G12" s="1">
        <f>E12*F12</f>
        <v>3614.27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4345</v>
      </c>
      <c r="F13" s="1"/>
      <c r="G13" s="1">
        <f>SUM(G9:G12)</f>
        <v>13860.550000000001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52006.15000000001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70" t="s">
        <v>240</v>
      </c>
      <c r="B1" s="71"/>
      <c r="C1" s="71"/>
      <c r="D1" s="71"/>
      <c r="E1" s="71"/>
      <c r="F1" s="71"/>
      <c r="G1" s="71"/>
      <c r="H1" s="71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2149</v>
      </c>
      <c r="D3" s="1">
        <v>2457</v>
      </c>
      <c r="E3" s="1">
        <f>(D3-C3)*40</f>
        <v>12320</v>
      </c>
      <c r="F3" s="1">
        <v>0.54</v>
      </c>
      <c r="G3" s="1">
        <f>E3*F3</f>
        <v>6652.8</v>
      </c>
      <c r="H3" s="1" t="s">
        <v>173</v>
      </c>
    </row>
    <row r="4" spans="1:8" ht="30" customHeight="1">
      <c r="A4" s="1">
        <v>2</v>
      </c>
      <c r="B4" s="1" t="s">
        <v>34</v>
      </c>
      <c r="C4" s="1">
        <v>2097</v>
      </c>
      <c r="D4" s="1">
        <v>2409</v>
      </c>
      <c r="E4" s="1">
        <f>(D4-C4)*40</f>
        <v>12480</v>
      </c>
      <c r="F4" s="1">
        <v>0.54</v>
      </c>
      <c r="G4" s="1">
        <f>E4*F4</f>
        <v>6739.200000000001</v>
      </c>
      <c r="H4" s="1" t="s">
        <v>173</v>
      </c>
    </row>
    <row r="5" spans="1:8" ht="30" customHeight="1">
      <c r="A5" s="1">
        <v>3</v>
      </c>
      <c r="B5" s="1" t="s">
        <v>35</v>
      </c>
      <c r="C5" s="1">
        <v>2057</v>
      </c>
      <c r="D5" s="1">
        <v>2361</v>
      </c>
      <c r="E5" s="1">
        <f>(D5-C5)*40</f>
        <v>12160</v>
      </c>
      <c r="F5" s="1">
        <v>0.54</v>
      </c>
      <c r="G5" s="1">
        <f>E5*F5</f>
        <v>6566.400000000001</v>
      </c>
      <c r="H5" s="1" t="s">
        <v>173</v>
      </c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36960</v>
      </c>
      <c r="F7" s="1"/>
      <c r="G7" s="1">
        <f>SUM(G3:G6)</f>
        <v>19958.4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4440</v>
      </c>
      <c r="D9" s="1">
        <v>5079</v>
      </c>
      <c r="E9" s="1">
        <f>D9-C9</f>
        <v>639</v>
      </c>
      <c r="F9" s="1">
        <v>3.19</v>
      </c>
      <c r="G9" s="1">
        <f>E9*F9</f>
        <v>2038.4099999999999</v>
      </c>
      <c r="H9" s="1"/>
    </row>
    <row r="10" spans="1:8" ht="30" customHeight="1">
      <c r="A10" s="1">
        <v>8</v>
      </c>
      <c r="B10" s="1" t="s">
        <v>38</v>
      </c>
      <c r="C10" s="1">
        <v>4162</v>
      </c>
      <c r="D10" s="1">
        <v>4778</v>
      </c>
      <c r="E10" s="1">
        <f>D10-C10</f>
        <v>616</v>
      </c>
      <c r="F10" s="1">
        <v>3.19</v>
      </c>
      <c r="G10" s="1">
        <f>E10*F10</f>
        <v>1965.04</v>
      </c>
      <c r="H10" s="1"/>
    </row>
    <row r="11" spans="1:8" ht="30" customHeight="1">
      <c r="A11" s="1">
        <v>9</v>
      </c>
      <c r="B11" s="1" t="s">
        <v>39</v>
      </c>
      <c r="C11" s="1">
        <v>3913</v>
      </c>
      <c r="D11" s="1">
        <v>4511</v>
      </c>
      <c r="E11" s="1">
        <f>D11-C11</f>
        <v>598</v>
      </c>
      <c r="F11" s="1">
        <v>3.19</v>
      </c>
      <c r="G11" s="1">
        <f>E11*F11</f>
        <v>1907.62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1853</v>
      </c>
      <c r="F13" s="1"/>
      <c r="G13" s="1">
        <f>SUM(G9:G12)</f>
        <v>5911.07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25869.47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N11" sqref="N11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20.25">
      <c r="A2" s="84" t="s">
        <v>241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25">
      <c r="A3" s="78" t="s">
        <v>0</v>
      </c>
      <c r="B3" s="78" t="s">
        <v>41</v>
      </c>
      <c r="C3" s="78" t="s">
        <v>42</v>
      </c>
      <c r="D3" s="78" t="s">
        <v>43</v>
      </c>
      <c r="E3" s="78" t="s">
        <v>44</v>
      </c>
      <c r="F3" s="78"/>
      <c r="G3" s="78" t="s">
        <v>45</v>
      </c>
      <c r="H3" s="75" t="s">
        <v>46</v>
      </c>
      <c r="I3" s="80" t="s">
        <v>47</v>
      </c>
      <c r="J3" s="75" t="s">
        <v>7</v>
      </c>
    </row>
    <row r="4" spans="1:10" ht="18" customHeight="1">
      <c r="A4" s="78"/>
      <c r="B4" s="78"/>
      <c r="C4" s="78"/>
      <c r="D4" s="78"/>
      <c r="E4" s="15" t="s">
        <v>48</v>
      </c>
      <c r="F4" s="15" t="s">
        <v>49</v>
      </c>
      <c r="G4" s="78"/>
      <c r="H4" s="76"/>
      <c r="I4" s="81"/>
      <c r="J4" s="76"/>
    </row>
    <row r="5" spans="1:10" ht="27.75" customHeight="1">
      <c r="A5" s="15">
        <v>1</v>
      </c>
      <c r="B5" s="15" t="s">
        <v>50</v>
      </c>
      <c r="C5" s="15"/>
      <c r="D5" s="15"/>
      <c r="E5" s="15">
        <v>274016</v>
      </c>
      <c r="F5" s="15">
        <v>277018</v>
      </c>
      <c r="G5" s="36">
        <f aca="true" t="shared" si="0" ref="G5:G12">F5-E5</f>
        <v>3002</v>
      </c>
      <c r="H5" s="36">
        <v>0.54</v>
      </c>
      <c r="I5" s="36">
        <f>G5*H5</f>
        <v>1621.0800000000002</v>
      </c>
      <c r="J5" s="15"/>
    </row>
    <row r="6" spans="1:10" ht="26.25" customHeight="1">
      <c r="A6" s="15">
        <v>2</v>
      </c>
      <c r="B6" s="15" t="s">
        <v>51</v>
      </c>
      <c r="C6" s="15"/>
      <c r="D6" s="15"/>
      <c r="E6" s="15">
        <v>65713</v>
      </c>
      <c r="F6" s="15">
        <v>66310</v>
      </c>
      <c r="G6" s="36">
        <f t="shared" si="0"/>
        <v>597</v>
      </c>
      <c r="H6" s="36">
        <v>0.54</v>
      </c>
      <c r="I6" s="36">
        <f aca="true" t="shared" si="1" ref="I6:I26">G6*H6</f>
        <v>322.38</v>
      </c>
      <c r="J6" s="15"/>
    </row>
    <row r="7" spans="1:10" ht="27.75" customHeight="1">
      <c r="A7" s="87">
        <v>3</v>
      </c>
      <c r="B7" s="87" t="s">
        <v>52</v>
      </c>
      <c r="C7" s="1">
        <v>2226</v>
      </c>
      <c r="D7" s="1" t="s">
        <v>53</v>
      </c>
      <c r="E7" s="1">
        <v>17184</v>
      </c>
      <c r="F7" s="1">
        <v>17320</v>
      </c>
      <c r="G7" s="36">
        <f>(F7-E7)*40</f>
        <v>5440</v>
      </c>
      <c r="H7" s="36">
        <v>0.54</v>
      </c>
      <c r="I7" s="36">
        <f t="shared" si="1"/>
        <v>2937.6000000000004</v>
      </c>
      <c r="J7" s="15" t="s">
        <v>54</v>
      </c>
    </row>
    <row r="8" spans="1:10" ht="27.75" customHeight="1">
      <c r="A8" s="88"/>
      <c r="B8" s="88"/>
      <c r="C8" s="1">
        <v>2901</v>
      </c>
      <c r="D8" s="1"/>
      <c r="E8" s="1">
        <v>403784</v>
      </c>
      <c r="F8" s="1">
        <v>403784</v>
      </c>
      <c r="G8" s="36">
        <f t="shared" si="0"/>
        <v>0</v>
      </c>
      <c r="H8" s="36">
        <v>0.54</v>
      </c>
      <c r="I8" s="36">
        <f t="shared" si="1"/>
        <v>0</v>
      </c>
      <c r="J8" s="15"/>
    </row>
    <row r="9" spans="1:10" ht="28.5" customHeight="1">
      <c r="A9" s="88"/>
      <c r="B9" s="88"/>
      <c r="C9" s="1">
        <v>2854</v>
      </c>
      <c r="D9" s="1"/>
      <c r="E9" s="1">
        <v>84739</v>
      </c>
      <c r="F9" s="1">
        <v>85448</v>
      </c>
      <c r="G9" s="36">
        <f t="shared" si="0"/>
        <v>709</v>
      </c>
      <c r="H9" s="36">
        <v>0.54</v>
      </c>
      <c r="I9" s="36">
        <f t="shared" si="1"/>
        <v>382.86</v>
      </c>
      <c r="J9" s="15"/>
    </row>
    <row r="10" spans="1:10" ht="27" customHeight="1">
      <c r="A10" s="88"/>
      <c r="B10" s="88"/>
      <c r="C10" s="1">
        <v>1523</v>
      </c>
      <c r="D10" s="1"/>
      <c r="E10" s="1">
        <v>201855</v>
      </c>
      <c r="F10" s="1">
        <v>204910</v>
      </c>
      <c r="G10" s="36">
        <f t="shared" si="0"/>
        <v>3055</v>
      </c>
      <c r="H10" s="36">
        <v>0.54</v>
      </c>
      <c r="I10" s="36">
        <f t="shared" si="1"/>
        <v>1649.7</v>
      </c>
      <c r="J10" s="15"/>
    </row>
    <row r="11" spans="1:10" ht="27" customHeight="1">
      <c r="A11" s="88"/>
      <c r="B11" s="89"/>
      <c r="C11" s="1">
        <v>1011</v>
      </c>
      <c r="D11" s="1"/>
      <c r="E11" s="1">
        <v>438135</v>
      </c>
      <c r="F11" s="1">
        <v>438135</v>
      </c>
      <c r="G11" s="36">
        <f t="shared" si="0"/>
        <v>0</v>
      </c>
      <c r="H11" s="36">
        <v>0.54</v>
      </c>
      <c r="I11" s="36">
        <f t="shared" si="1"/>
        <v>0</v>
      </c>
      <c r="J11" s="15"/>
    </row>
    <row r="12" spans="1:10" ht="27" customHeight="1">
      <c r="A12" s="88"/>
      <c r="B12" s="17"/>
      <c r="C12" s="1"/>
      <c r="D12" s="1"/>
      <c r="E12" s="1">
        <v>11555</v>
      </c>
      <c r="F12" s="1">
        <v>11667</v>
      </c>
      <c r="G12" s="36">
        <f t="shared" si="0"/>
        <v>112</v>
      </c>
      <c r="H12" s="36">
        <v>0.54</v>
      </c>
      <c r="I12" s="36">
        <f t="shared" si="1"/>
        <v>60.480000000000004</v>
      </c>
      <c r="J12" s="15"/>
    </row>
    <row r="13" spans="1:10" ht="27" customHeight="1">
      <c r="A13" s="89"/>
      <c r="B13" s="17" t="s">
        <v>55</v>
      </c>
      <c r="C13" s="1"/>
      <c r="D13" s="1"/>
      <c r="E13" s="1"/>
      <c r="F13" s="1"/>
      <c r="G13" s="36">
        <f>SUM(G7:G12)</f>
        <v>9316</v>
      </c>
      <c r="H13" s="36">
        <v>0.54</v>
      </c>
      <c r="I13" s="36">
        <f>SUM(I7:I12)</f>
        <v>5030.64</v>
      </c>
      <c r="J13" s="15"/>
    </row>
    <row r="14" spans="1:10" ht="27" customHeight="1">
      <c r="A14" s="1">
        <v>4</v>
      </c>
      <c r="B14" s="1" t="s">
        <v>56</v>
      </c>
      <c r="C14" s="1"/>
      <c r="D14" s="1" t="s">
        <v>57</v>
      </c>
      <c r="E14" s="1">
        <v>6007</v>
      </c>
      <c r="F14" s="1">
        <v>6160</v>
      </c>
      <c r="G14" s="36">
        <f>(F14-E14)*20</f>
        <v>3060</v>
      </c>
      <c r="H14" s="36">
        <v>0.54</v>
      </c>
      <c r="I14" s="36">
        <f>G14*H14</f>
        <v>1652.4</v>
      </c>
      <c r="J14" s="15" t="s">
        <v>58</v>
      </c>
    </row>
    <row r="15" spans="1:10" ht="28.5" customHeight="1">
      <c r="A15" s="1">
        <v>5</v>
      </c>
      <c r="B15" s="1" t="s">
        <v>59</v>
      </c>
      <c r="C15" s="1">
        <v>3888</v>
      </c>
      <c r="D15" s="37" t="s">
        <v>60</v>
      </c>
      <c r="E15" s="1">
        <v>4131</v>
      </c>
      <c r="F15" s="1">
        <v>4181</v>
      </c>
      <c r="G15" s="36">
        <f>(F15-E15)*40</f>
        <v>2000</v>
      </c>
      <c r="H15" s="36">
        <v>0.54</v>
      </c>
      <c r="I15" s="36">
        <f t="shared" si="1"/>
        <v>1080</v>
      </c>
      <c r="J15" s="15" t="s">
        <v>61</v>
      </c>
    </row>
    <row r="16" spans="1:10" ht="28.5" customHeight="1">
      <c r="A16" s="87">
        <v>6</v>
      </c>
      <c r="B16" s="77" t="s">
        <v>62</v>
      </c>
      <c r="C16" s="1">
        <v>3346</v>
      </c>
      <c r="D16" s="1"/>
      <c r="E16" s="1">
        <v>193235</v>
      </c>
      <c r="F16" s="1">
        <v>197295</v>
      </c>
      <c r="G16" s="36">
        <f>F16-E16</f>
        <v>4060</v>
      </c>
      <c r="H16" s="36">
        <v>0.54</v>
      </c>
      <c r="I16" s="36">
        <f t="shared" si="1"/>
        <v>2192.4</v>
      </c>
      <c r="J16" s="15"/>
    </row>
    <row r="17" spans="1:10" ht="28.5" customHeight="1">
      <c r="A17" s="88"/>
      <c r="B17" s="77"/>
      <c r="C17" s="1">
        <v>3248</v>
      </c>
      <c r="D17" s="1" t="s">
        <v>53</v>
      </c>
      <c r="E17" s="1">
        <v>6111</v>
      </c>
      <c r="F17" s="1">
        <v>6146</v>
      </c>
      <c r="G17" s="36">
        <f>(F17-E17)*40</f>
        <v>1400</v>
      </c>
      <c r="H17" s="36">
        <v>0.54</v>
      </c>
      <c r="I17" s="36">
        <f t="shared" si="1"/>
        <v>756</v>
      </c>
      <c r="J17" s="15"/>
    </row>
    <row r="18" spans="1:10" ht="30.75" customHeight="1">
      <c r="A18" s="88"/>
      <c r="B18" s="77"/>
      <c r="C18" s="1">
        <v>2884</v>
      </c>
      <c r="D18" s="1"/>
      <c r="E18" s="1">
        <v>77423</v>
      </c>
      <c r="F18" s="1">
        <v>77761</v>
      </c>
      <c r="G18" s="36">
        <f>F18-E18</f>
        <v>338</v>
      </c>
      <c r="H18" s="36">
        <v>0.54</v>
      </c>
      <c r="I18" s="36">
        <f t="shared" si="1"/>
        <v>182.52</v>
      </c>
      <c r="J18" s="15"/>
    </row>
    <row r="19" spans="1:10" ht="27.75" customHeight="1">
      <c r="A19" s="88"/>
      <c r="B19" s="77"/>
      <c r="C19" s="1">
        <v>3236</v>
      </c>
      <c r="D19" s="1"/>
      <c r="E19" s="1">
        <v>88971</v>
      </c>
      <c r="F19" s="1">
        <v>89049</v>
      </c>
      <c r="G19" s="36">
        <f>F19-E19</f>
        <v>78</v>
      </c>
      <c r="H19" s="36">
        <v>0.54</v>
      </c>
      <c r="I19" s="36">
        <f t="shared" si="1"/>
        <v>42.120000000000005</v>
      </c>
      <c r="J19" s="15"/>
    </row>
    <row r="20" spans="1:10" ht="27.75" customHeight="1">
      <c r="A20" s="88"/>
      <c r="B20" s="77"/>
      <c r="C20" s="1">
        <v>5494</v>
      </c>
      <c r="D20" s="9" t="s">
        <v>63</v>
      </c>
      <c r="E20" s="1">
        <v>6321</v>
      </c>
      <c r="F20" s="1">
        <v>6321</v>
      </c>
      <c r="G20" s="36">
        <f>(F20-E20)*20</f>
        <v>0</v>
      </c>
      <c r="H20" s="36">
        <v>0.54</v>
      </c>
      <c r="I20" s="36">
        <f t="shared" si="1"/>
        <v>0</v>
      </c>
      <c r="J20" s="15"/>
    </row>
    <row r="21" spans="1:10" ht="27" customHeight="1">
      <c r="A21" s="88"/>
      <c r="B21" s="77"/>
      <c r="C21" s="1">
        <v>6706</v>
      </c>
      <c r="D21" s="9"/>
      <c r="E21" s="1">
        <v>36434</v>
      </c>
      <c r="F21" s="1">
        <v>37734</v>
      </c>
      <c r="G21" s="36">
        <f>F21-E21</f>
        <v>1300</v>
      </c>
      <c r="H21" s="36">
        <v>0.54</v>
      </c>
      <c r="I21" s="36">
        <f t="shared" si="1"/>
        <v>702</v>
      </c>
      <c r="J21" s="15"/>
    </row>
    <row r="22" spans="1:10" ht="27" customHeight="1">
      <c r="A22" s="89"/>
      <c r="B22" s="16" t="s">
        <v>55</v>
      </c>
      <c r="C22" s="16"/>
      <c r="D22" s="38"/>
      <c r="E22" s="16"/>
      <c r="F22" s="16"/>
      <c r="G22" s="39">
        <f>SUM(G16:G21)</f>
        <v>7176</v>
      </c>
      <c r="H22" s="36">
        <v>0.54</v>
      </c>
      <c r="I22" s="36">
        <f>SUM(I16:I21)</f>
        <v>3875.04</v>
      </c>
      <c r="J22" s="15"/>
    </row>
    <row r="23" spans="1:10" ht="28.5" customHeight="1">
      <c r="A23" s="77">
        <v>6</v>
      </c>
      <c r="B23" s="77" t="s">
        <v>64</v>
      </c>
      <c r="C23" s="77">
        <v>3161</v>
      </c>
      <c r="D23" s="82" t="s">
        <v>65</v>
      </c>
      <c r="E23" s="77">
        <v>25756</v>
      </c>
      <c r="F23" s="77">
        <v>26222</v>
      </c>
      <c r="G23" s="79">
        <f>(F23-E23)*40-G6</f>
        <v>18043</v>
      </c>
      <c r="H23" s="36">
        <v>0.54</v>
      </c>
      <c r="I23" s="36">
        <f t="shared" si="1"/>
        <v>9743.220000000001</v>
      </c>
      <c r="J23" s="15" t="s">
        <v>66</v>
      </c>
    </row>
    <row r="24" spans="1:10" ht="19.5" customHeight="1" hidden="1">
      <c r="A24" s="77"/>
      <c r="B24" s="77"/>
      <c r="C24" s="77"/>
      <c r="D24" s="82"/>
      <c r="E24" s="77"/>
      <c r="F24" s="77"/>
      <c r="G24" s="79"/>
      <c r="H24" s="36">
        <v>0.54</v>
      </c>
      <c r="I24" s="36">
        <f t="shared" si="1"/>
        <v>0</v>
      </c>
      <c r="J24" s="15"/>
    </row>
    <row r="25" spans="1:10" ht="20.25" customHeight="1" hidden="1">
      <c r="A25" s="77"/>
      <c r="B25" s="77"/>
      <c r="C25" s="77"/>
      <c r="D25" s="82"/>
      <c r="E25" s="77"/>
      <c r="F25" s="77"/>
      <c r="G25" s="79"/>
      <c r="H25" s="36">
        <v>0.54</v>
      </c>
      <c r="I25" s="36">
        <f t="shared" si="1"/>
        <v>0</v>
      </c>
      <c r="J25" s="15"/>
    </row>
    <row r="26" spans="1:10" ht="16.5" customHeight="1" hidden="1">
      <c r="A26" s="77"/>
      <c r="B26" s="77"/>
      <c r="C26" s="77"/>
      <c r="D26" s="77"/>
      <c r="E26" s="77"/>
      <c r="F26" s="77"/>
      <c r="G26" s="79"/>
      <c r="H26" s="36">
        <v>0.54</v>
      </c>
      <c r="I26" s="36">
        <f t="shared" si="1"/>
        <v>0</v>
      </c>
      <c r="J26" s="15"/>
    </row>
    <row r="27" spans="1:10" ht="21" customHeight="1">
      <c r="A27" s="1">
        <v>7</v>
      </c>
      <c r="B27" s="1"/>
      <c r="C27" s="1"/>
      <c r="D27" s="1"/>
      <c r="E27" s="1"/>
      <c r="F27" s="1"/>
      <c r="G27" s="40"/>
      <c r="H27" s="28"/>
      <c r="I27" s="28"/>
      <c r="J27" s="15"/>
    </row>
    <row r="28" spans="1:10" ht="26.25" customHeight="1">
      <c r="A28" s="41" t="s">
        <v>67</v>
      </c>
      <c r="B28" s="2" t="s">
        <v>68</v>
      </c>
      <c r="C28" s="2"/>
      <c r="D28" s="2"/>
      <c r="E28" s="15"/>
      <c r="F28" s="15"/>
      <c r="G28" s="15">
        <f>G5+G6+G13+G14+G15+G22+G23+G27</f>
        <v>43194</v>
      </c>
      <c r="H28" s="15"/>
      <c r="I28" s="15">
        <f>I5+I6+I13+I14+I15+I22+I23+I27</f>
        <v>23324.760000000002</v>
      </c>
      <c r="J28" s="15"/>
    </row>
    <row r="29" spans="1:5" ht="22.5" customHeight="1">
      <c r="A29" s="85" t="s">
        <v>69</v>
      </c>
      <c r="B29" s="86"/>
      <c r="C29" s="86"/>
      <c r="D29" s="86"/>
      <c r="E29" s="86"/>
    </row>
    <row r="31" spans="1:7" ht="14.25">
      <c r="A31" t="s">
        <v>70</v>
      </c>
      <c r="G31" t="s">
        <v>71</v>
      </c>
    </row>
    <row r="34" ht="12.75" customHeight="1"/>
    <row r="35" ht="14.25" hidden="1"/>
  </sheetData>
  <sheetProtection/>
  <mergeCells count="23"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  <mergeCell ref="B16:B21"/>
    <mergeCell ref="B23:B26"/>
    <mergeCell ref="C3:C4"/>
    <mergeCell ref="C23:C26"/>
    <mergeCell ref="D3:D4"/>
    <mergeCell ref="D23:D26"/>
    <mergeCell ref="J3:J4"/>
    <mergeCell ref="E23:E26"/>
    <mergeCell ref="F23:F26"/>
    <mergeCell ref="G3:G4"/>
    <mergeCell ref="G23:G26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29" sqref="J29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375" style="0" customWidth="1"/>
  </cols>
  <sheetData>
    <row r="1" spans="1:9" ht="19.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20.25">
      <c r="A2" s="84" t="s">
        <v>241</v>
      </c>
      <c r="B2" s="84"/>
      <c r="C2" s="84"/>
      <c r="D2" s="84"/>
      <c r="E2" s="84"/>
      <c r="F2" s="84"/>
      <c r="G2" s="84"/>
      <c r="H2" s="84"/>
      <c r="I2" s="84"/>
    </row>
    <row r="3" spans="1:9" ht="14.25">
      <c r="A3" s="78" t="s">
        <v>0</v>
      </c>
      <c r="B3" s="78" t="s">
        <v>41</v>
      </c>
      <c r="C3" s="90"/>
      <c r="D3" s="78" t="s">
        <v>72</v>
      </c>
      <c r="E3" s="78"/>
      <c r="F3" s="90" t="s">
        <v>73</v>
      </c>
      <c r="G3" s="75" t="s">
        <v>46</v>
      </c>
      <c r="H3" s="75" t="s">
        <v>6</v>
      </c>
      <c r="I3" s="78" t="s">
        <v>7</v>
      </c>
    </row>
    <row r="4" spans="1:9" ht="18" customHeight="1">
      <c r="A4" s="78"/>
      <c r="B4" s="78"/>
      <c r="C4" s="91"/>
      <c r="D4" s="15" t="s">
        <v>48</v>
      </c>
      <c r="E4" s="15" t="s">
        <v>49</v>
      </c>
      <c r="F4" s="91"/>
      <c r="G4" s="76"/>
      <c r="H4" s="76"/>
      <c r="I4" s="78"/>
    </row>
    <row r="5" spans="1:9" ht="30.75" customHeight="1">
      <c r="A5" s="15">
        <v>1</v>
      </c>
      <c r="B5" s="15" t="s">
        <v>50</v>
      </c>
      <c r="C5" s="15"/>
      <c r="D5" s="15">
        <v>1640</v>
      </c>
      <c r="E5" s="15">
        <v>1682</v>
      </c>
      <c r="F5" s="15">
        <f>E5-D5</f>
        <v>42</v>
      </c>
      <c r="G5" s="15">
        <v>3.19</v>
      </c>
      <c r="H5" s="15">
        <f>F5*G5</f>
        <v>133.98</v>
      </c>
      <c r="I5" s="15"/>
    </row>
    <row r="6" spans="1:9" ht="30.75" customHeight="1">
      <c r="A6" s="15">
        <v>2</v>
      </c>
      <c r="B6" s="15" t="s">
        <v>51</v>
      </c>
      <c r="C6" s="15"/>
      <c r="D6" s="15">
        <v>3830</v>
      </c>
      <c r="E6" s="15">
        <v>3840</v>
      </c>
      <c r="F6" s="15">
        <f aca="true" t="shared" si="0" ref="F6:F21">E6-D6</f>
        <v>10</v>
      </c>
      <c r="G6" s="15">
        <v>3.19</v>
      </c>
      <c r="H6" s="15">
        <f aca="true" t="shared" si="1" ref="H6:H22">F6*G6</f>
        <v>31.9</v>
      </c>
      <c r="I6" s="15"/>
    </row>
    <row r="7" spans="1:9" ht="30.75" customHeight="1">
      <c r="A7" s="87">
        <v>3</v>
      </c>
      <c r="B7" s="87" t="s">
        <v>52</v>
      </c>
      <c r="C7" s="1" t="s">
        <v>74</v>
      </c>
      <c r="D7" s="1">
        <v>28307</v>
      </c>
      <c r="E7" s="1">
        <v>28675</v>
      </c>
      <c r="F7" s="15">
        <f t="shared" si="0"/>
        <v>368</v>
      </c>
      <c r="G7" s="15">
        <v>3.19</v>
      </c>
      <c r="H7" s="15">
        <f t="shared" si="1"/>
        <v>1173.92</v>
      </c>
      <c r="I7" s="15" t="s">
        <v>54</v>
      </c>
    </row>
    <row r="8" spans="1:9" ht="30.75" customHeight="1">
      <c r="A8" s="88"/>
      <c r="B8" s="88"/>
      <c r="C8" s="1" t="s">
        <v>75</v>
      </c>
      <c r="D8" s="1">
        <v>10908</v>
      </c>
      <c r="E8" s="1">
        <v>11145</v>
      </c>
      <c r="F8" s="15">
        <f t="shared" si="0"/>
        <v>237</v>
      </c>
      <c r="G8" s="15">
        <v>3.19</v>
      </c>
      <c r="H8" s="15">
        <f t="shared" si="1"/>
        <v>756.03</v>
      </c>
      <c r="I8" s="15"/>
    </row>
    <row r="9" spans="1:9" ht="30.75" customHeight="1">
      <c r="A9" s="89"/>
      <c r="B9" s="1" t="s">
        <v>55</v>
      </c>
      <c r="C9" s="30"/>
      <c r="D9" s="1"/>
      <c r="E9" s="1"/>
      <c r="F9" s="15">
        <f>(F7+F8)-50</f>
        <v>555</v>
      </c>
      <c r="G9" s="15">
        <v>3.19</v>
      </c>
      <c r="H9" s="15">
        <f t="shared" si="1"/>
        <v>1770.45</v>
      </c>
      <c r="I9" s="15"/>
    </row>
    <row r="10" spans="1:14" ht="30.75" customHeight="1">
      <c r="A10" s="1">
        <v>4</v>
      </c>
      <c r="B10" s="1" t="s">
        <v>56</v>
      </c>
      <c r="C10" s="34"/>
      <c r="D10" s="1">
        <v>568</v>
      </c>
      <c r="E10" s="1">
        <v>586</v>
      </c>
      <c r="F10" s="15">
        <f>E10-D10</f>
        <v>18</v>
      </c>
      <c r="G10" s="15">
        <v>3.19</v>
      </c>
      <c r="H10" s="15">
        <f t="shared" si="1"/>
        <v>57.42</v>
      </c>
      <c r="I10" s="15" t="s">
        <v>58</v>
      </c>
      <c r="N10" t="s">
        <v>174</v>
      </c>
    </row>
    <row r="11" spans="1:9" ht="30.75" customHeight="1">
      <c r="A11" s="1">
        <v>5</v>
      </c>
      <c r="B11" s="1" t="s">
        <v>59</v>
      </c>
      <c r="C11" s="17"/>
      <c r="D11" s="1">
        <v>6037</v>
      </c>
      <c r="E11" s="1">
        <v>6113</v>
      </c>
      <c r="F11" s="15">
        <f t="shared" si="0"/>
        <v>76</v>
      </c>
      <c r="G11" s="15">
        <v>3.19</v>
      </c>
      <c r="H11" s="15">
        <f t="shared" si="1"/>
        <v>242.44</v>
      </c>
      <c r="I11" s="15" t="s">
        <v>61</v>
      </c>
    </row>
    <row r="12" spans="1:9" ht="30.75" customHeight="1">
      <c r="A12" s="87">
        <v>6</v>
      </c>
      <c r="B12" s="87" t="s">
        <v>62</v>
      </c>
      <c r="C12" s="1" t="s">
        <v>74</v>
      </c>
      <c r="D12" s="1">
        <v>13063</v>
      </c>
      <c r="E12" s="1">
        <v>13184</v>
      </c>
      <c r="F12" s="15">
        <f t="shared" si="0"/>
        <v>121</v>
      </c>
      <c r="G12" s="15">
        <v>3.19</v>
      </c>
      <c r="H12" s="15">
        <f t="shared" si="1"/>
        <v>385.99</v>
      </c>
      <c r="I12" s="15"/>
    </row>
    <row r="13" spans="1:9" ht="30.75" customHeight="1">
      <c r="A13" s="88"/>
      <c r="B13" s="88"/>
      <c r="C13" s="1" t="s">
        <v>75</v>
      </c>
      <c r="D13" s="1">
        <v>5919</v>
      </c>
      <c r="E13" s="1">
        <v>5969</v>
      </c>
      <c r="F13" s="15">
        <f t="shared" si="0"/>
        <v>50</v>
      </c>
      <c r="G13" s="15">
        <v>3.19</v>
      </c>
      <c r="H13" s="15">
        <f t="shared" si="1"/>
        <v>159.5</v>
      </c>
      <c r="I13" s="15"/>
    </row>
    <row r="14" spans="1:9" ht="30.75" customHeight="1">
      <c r="A14" s="88"/>
      <c r="B14" s="88"/>
      <c r="C14" s="1" t="s">
        <v>76</v>
      </c>
      <c r="D14" s="1">
        <v>1208</v>
      </c>
      <c r="E14" s="1">
        <v>1277</v>
      </c>
      <c r="F14" s="15">
        <f t="shared" si="0"/>
        <v>69</v>
      </c>
      <c r="G14" s="15">
        <v>3.19</v>
      </c>
      <c r="H14" s="15">
        <f t="shared" si="1"/>
        <v>220.10999999999999</v>
      </c>
      <c r="I14" s="15"/>
    </row>
    <row r="15" spans="1:9" ht="30.75" customHeight="1">
      <c r="A15" s="88"/>
      <c r="B15" s="89"/>
      <c r="C15" s="1" t="s">
        <v>77</v>
      </c>
      <c r="D15" s="1">
        <v>837</v>
      </c>
      <c r="E15" s="1">
        <v>855</v>
      </c>
      <c r="F15" s="15">
        <f t="shared" si="0"/>
        <v>18</v>
      </c>
      <c r="G15" s="15">
        <v>3.19</v>
      </c>
      <c r="H15" s="15">
        <f t="shared" si="1"/>
        <v>57.42</v>
      </c>
      <c r="I15" s="15"/>
    </row>
    <row r="16" spans="1:9" ht="30.75" customHeight="1">
      <c r="A16" s="88"/>
      <c r="B16" s="19"/>
      <c r="C16" s="1" t="s">
        <v>78</v>
      </c>
      <c r="D16" s="1">
        <v>2812</v>
      </c>
      <c r="E16" s="1">
        <v>2906</v>
      </c>
      <c r="F16" s="15">
        <f t="shared" si="0"/>
        <v>94</v>
      </c>
      <c r="G16" s="15">
        <v>3.19</v>
      </c>
      <c r="H16" s="15">
        <f t="shared" si="1"/>
        <v>299.86</v>
      </c>
      <c r="I16" s="15"/>
    </row>
    <row r="17" spans="1:9" ht="30.75" customHeight="1">
      <c r="A17" s="88"/>
      <c r="B17" s="16" t="s">
        <v>55</v>
      </c>
      <c r="C17" s="16"/>
      <c r="D17" s="1"/>
      <c r="E17" s="1"/>
      <c r="F17" s="15">
        <f>F12+F13+F14+F15+F16</f>
        <v>352</v>
      </c>
      <c r="G17" s="15">
        <v>3.19</v>
      </c>
      <c r="H17" s="15">
        <f t="shared" si="1"/>
        <v>1122.8799999999999</v>
      </c>
      <c r="I17" s="15"/>
    </row>
    <row r="18" spans="1:9" ht="30.75" customHeight="1">
      <c r="A18" s="87">
        <v>7</v>
      </c>
      <c r="B18" s="87" t="s">
        <v>64</v>
      </c>
      <c r="C18" s="1" t="s">
        <v>74</v>
      </c>
      <c r="D18" s="1">
        <v>6995</v>
      </c>
      <c r="E18" s="1">
        <v>7215</v>
      </c>
      <c r="F18" s="15">
        <f t="shared" si="0"/>
        <v>220</v>
      </c>
      <c r="G18" s="15">
        <v>3.19</v>
      </c>
      <c r="H18" s="15">
        <f t="shared" si="1"/>
        <v>701.8</v>
      </c>
      <c r="I18" s="15" t="s">
        <v>66</v>
      </c>
    </row>
    <row r="19" spans="1:9" ht="30.75" customHeight="1">
      <c r="A19" s="88"/>
      <c r="B19" s="88"/>
      <c r="C19" s="1" t="s">
        <v>75</v>
      </c>
      <c r="D19" s="1">
        <v>13432</v>
      </c>
      <c r="E19" s="1">
        <v>13900</v>
      </c>
      <c r="F19" s="15">
        <f t="shared" si="0"/>
        <v>468</v>
      </c>
      <c r="G19" s="15">
        <v>3.19</v>
      </c>
      <c r="H19" s="15">
        <f t="shared" si="1"/>
        <v>1492.92</v>
      </c>
      <c r="I19" s="15"/>
    </row>
    <row r="20" spans="1:9" ht="30.75" customHeight="1">
      <c r="A20" s="88"/>
      <c r="B20" s="88"/>
      <c r="C20" s="1" t="s">
        <v>76</v>
      </c>
      <c r="D20" s="1">
        <v>1645</v>
      </c>
      <c r="E20" s="1">
        <v>1660</v>
      </c>
      <c r="F20" s="15">
        <f t="shared" si="0"/>
        <v>15</v>
      </c>
      <c r="G20" s="15">
        <v>3.19</v>
      </c>
      <c r="H20" s="15">
        <f t="shared" si="1"/>
        <v>47.85</v>
      </c>
      <c r="I20" s="15"/>
    </row>
    <row r="21" spans="1:9" ht="30.75" customHeight="1">
      <c r="A21" s="88"/>
      <c r="B21" s="89"/>
      <c r="C21" s="1" t="s">
        <v>77</v>
      </c>
      <c r="D21" s="1">
        <v>2144</v>
      </c>
      <c r="E21" s="1">
        <v>2188</v>
      </c>
      <c r="F21" s="15">
        <f t="shared" si="0"/>
        <v>44</v>
      </c>
      <c r="G21" s="15">
        <v>3.19</v>
      </c>
      <c r="H21" s="15">
        <f t="shared" si="1"/>
        <v>140.35999999999999</v>
      </c>
      <c r="I21" s="15"/>
    </row>
    <row r="22" spans="1:9" ht="30.75" customHeight="1">
      <c r="A22" s="89"/>
      <c r="B22" s="17" t="s">
        <v>55</v>
      </c>
      <c r="C22" s="17"/>
      <c r="D22" s="1"/>
      <c r="E22" s="1"/>
      <c r="F22" s="15">
        <f>F18+F19+F20+F21</f>
        <v>747</v>
      </c>
      <c r="G22" s="15">
        <v>3.19</v>
      </c>
      <c r="H22" s="15">
        <f t="shared" si="1"/>
        <v>2382.93</v>
      </c>
      <c r="I22" s="15"/>
    </row>
    <row r="23" spans="1:9" ht="30.75" customHeight="1">
      <c r="A23" s="17">
        <v>8</v>
      </c>
      <c r="B23" s="17"/>
      <c r="C23" s="17"/>
      <c r="D23" s="1"/>
      <c r="E23" s="1"/>
      <c r="F23" s="15"/>
      <c r="G23" s="15"/>
      <c r="H23" s="15"/>
      <c r="I23" s="15"/>
    </row>
    <row r="24" spans="1:9" ht="30" customHeight="1">
      <c r="A24" s="2" t="s">
        <v>67</v>
      </c>
      <c r="B24" s="2" t="s">
        <v>68</v>
      </c>
      <c r="C24" s="2"/>
      <c r="D24" s="15"/>
      <c r="E24" s="15"/>
      <c r="F24" s="15">
        <f>F5+F6+F9+F10+F11+F17+F22+F23</f>
        <v>1800</v>
      </c>
      <c r="G24" s="15"/>
      <c r="H24" s="20">
        <f>H5+H6+H9+H10+H11+H17+H22+H23</f>
        <v>5742</v>
      </c>
      <c r="I24" s="15"/>
    </row>
    <row r="25" spans="1:9" ht="14.25">
      <c r="A25" s="85" t="s">
        <v>79</v>
      </c>
      <c r="B25" s="86"/>
      <c r="C25" s="86"/>
      <c r="D25" s="86"/>
      <c r="E25" s="86"/>
      <c r="F25" s="35"/>
      <c r="G25" s="35"/>
      <c r="H25" s="35"/>
      <c r="I25" s="35"/>
    </row>
    <row r="27" spans="1:7" ht="14.25">
      <c r="A27" t="s">
        <v>70</v>
      </c>
      <c r="G27" t="s">
        <v>71</v>
      </c>
    </row>
    <row r="29" ht="26.25" customHeight="1"/>
  </sheetData>
  <sheetProtection/>
  <mergeCells count="17"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  <mergeCell ref="I3:I4"/>
    <mergeCell ref="B12:B15"/>
    <mergeCell ref="B18:B21"/>
    <mergeCell ref="C3:C4"/>
    <mergeCell ref="F3:F4"/>
    <mergeCell ref="G3:G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94"/>
      <c r="B1" s="94"/>
      <c r="C1" s="94"/>
      <c r="D1" s="94"/>
      <c r="E1" s="94"/>
      <c r="F1" s="94"/>
      <c r="G1" s="94"/>
      <c r="H1" s="94"/>
    </row>
    <row r="2" spans="1:8" ht="18" customHeight="1">
      <c r="A2" s="84" t="s">
        <v>242</v>
      </c>
      <c r="B2" s="84"/>
      <c r="C2" s="84"/>
      <c r="D2" s="84"/>
      <c r="E2" s="84"/>
      <c r="F2" s="84"/>
      <c r="G2" s="84"/>
      <c r="H2" s="84"/>
    </row>
    <row r="3" spans="1:8" ht="15.75" customHeight="1">
      <c r="A3" s="90" t="s">
        <v>0</v>
      </c>
      <c r="B3" s="90" t="s">
        <v>41</v>
      </c>
      <c r="C3" s="95" t="s">
        <v>44</v>
      </c>
      <c r="D3" s="96"/>
      <c r="E3" s="90" t="s">
        <v>45</v>
      </c>
      <c r="F3" s="75" t="s">
        <v>46</v>
      </c>
      <c r="G3" s="75" t="s">
        <v>6</v>
      </c>
      <c r="H3" s="90" t="s">
        <v>7</v>
      </c>
    </row>
    <row r="4" spans="1:8" ht="12.75" customHeight="1">
      <c r="A4" s="91"/>
      <c r="B4" s="91"/>
      <c r="C4" s="15" t="s">
        <v>48</v>
      </c>
      <c r="D4" s="15" t="s">
        <v>49</v>
      </c>
      <c r="E4" s="91"/>
      <c r="F4" s="76"/>
      <c r="G4" s="76"/>
      <c r="H4" s="91"/>
    </row>
    <row r="5" spans="1:8" ht="21" customHeight="1">
      <c r="A5" s="15">
        <v>1</v>
      </c>
      <c r="B5" s="1" t="s">
        <v>80</v>
      </c>
      <c r="C5" s="15">
        <v>159433</v>
      </c>
      <c r="D5" s="15">
        <v>160521</v>
      </c>
      <c r="E5" s="15">
        <f aca="true" t="shared" si="0" ref="E5:E13">D5-C5</f>
        <v>1088</v>
      </c>
      <c r="F5" s="15">
        <v>0.54</v>
      </c>
      <c r="G5" s="15">
        <f>E5*F5</f>
        <v>587.52</v>
      </c>
      <c r="H5" s="15"/>
    </row>
    <row r="6" spans="1:8" ht="21" customHeight="1">
      <c r="A6" s="15">
        <v>2</v>
      </c>
      <c r="B6" s="1" t="s">
        <v>81</v>
      </c>
      <c r="C6" s="15">
        <v>34732</v>
      </c>
      <c r="D6" s="15">
        <v>36050</v>
      </c>
      <c r="E6" s="15">
        <f t="shared" si="0"/>
        <v>1318</v>
      </c>
      <c r="F6" s="15">
        <v>0.54</v>
      </c>
      <c r="G6" s="15">
        <f aca="true" t="shared" si="1" ref="G6:G20">E6*F6</f>
        <v>711.72</v>
      </c>
      <c r="H6" s="1" t="s">
        <v>82</v>
      </c>
    </row>
    <row r="7" spans="1:8" ht="21" customHeight="1">
      <c r="A7" s="15">
        <v>3</v>
      </c>
      <c r="B7" s="1" t="s">
        <v>83</v>
      </c>
      <c r="C7" s="15">
        <v>35660</v>
      </c>
      <c r="D7" s="15">
        <v>37074</v>
      </c>
      <c r="E7" s="15">
        <f t="shared" si="0"/>
        <v>1414</v>
      </c>
      <c r="F7" s="15">
        <v>0.54</v>
      </c>
      <c r="G7" s="15">
        <f t="shared" si="1"/>
        <v>763.5600000000001</v>
      </c>
      <c r="H7" s="15"/>
    </row>
    <row r="8" spans="1:8" ht="21" customHeight="1">
      <c r="A8" s="87">
        <v>4</v>
      </c>
      <c r="B8" s="87" t="s">
        <v>84</v>
      </c>
      <c r="C8" s="16">
        <v>84091</v>
      </c>
      <c r="D8" s="16">
        <v>84362</v>
      </c>
      <c r="E8" s="16">
        <f t="shared" si="0"/>
        <v>271</v>
      </c>
      <c r="F8" s="15">
        <v>0.54</v>
      </c>
      <c r="G8" s="15">
        <f t="shared" si="1"/>
        <v>146.34</v>
      </c>
      <c r="H8" s="15"/>
    </row>
    <row r="9" spans="1:8" ht="21" customHeight="1">
      <c r="A9" s="88"/>
      <c r="B9" s="88"/>
      <c r="C9" s="16">
        <v>137088</v>
      </c>
      <c r="D9" s="16">
        <v>137705</v>
      </c>
      <c r="E9" s="16">
        <f t="shared" si="0"/>
        <v>617</v>
      </c>
      <c r="F9" s="15">
        <v>0.54</v>
      </c>
      <c r="G9" s="15">
        <f t="shared" si="1"/>
        <v>333.18</v>
      </c>
      <c r="H9" s="15"/>
    </row>
    <row r="10" spans="1:8" ht="21" customHeight="1">
      <c r="A10" s="88"/>
      <c r="B10" s="88"/>
      <c r="C10" s="16">
        <v>24069</v>
      </c>
      <c r="D10" s="16">
        <v>24069</v>
      </c>
      <c r="E10" s="16">
        <f t="shared" si="0"/>
        <v>0</v>
      </c>
      <c r="F10" s="15">
        <v>0.54</v>
      </c>
      <c r="G10" s="15">
        <f t="shared" si="1"/>
        <v>0</v>
      </c>
      <c r="H10" s="15"/>
    </row>
    <row r="11" spans="1:8" ht="21" customHeight="1">
      <c r="A11" s="89"/>
      <c r="B11" s="19" t="s">
        <v>55</v>
      </c>
      <c r="C11" s="16"/>
      <c r="D11" s="16"/>
      <c r="E11" s="16">
        <f>E8+E9+E10</f>
        <v>888</v>
      </c>
      <c r="F11" s="15">
        <v>0.54</v>
      </c>
      <c r="G11" s="15">
        <f>G8+G9+G10</f>
        <v>479.52</v>
      </c>
      <c r="H11" s="15"/>
    </row>
    <row r="12" spans="1:8" ht="21" customHeight="1">
      <c r="A12" s="92">
        <v>5</v>
      </c>
      <c r="B12" s="92" t="s">
        <v>85</v>
      </c>
      <c r="C12" s="31">
        <v>10612</v>
      </c>
      <c r="D12" s="31">
        <v>12124</v>
      </c>
      <c r="E12" s="31">
        <f t="shared" si="0"/>
        <v>1512</v>
      </c>
      <c r="F12" s="15">
        <v>0.54</v>
      </c>
      <c r="G12" s="15">
        <f t="shared" si="1"/>
        <v>816.48</v>
      </c>
      <c r="H12" s="15"/>
    </row>
    <row r="13" spans="1:8" ht="21" customHeight="1">
      <c r="A13" s="97"/>
      <c r="B13" s="93"/>
      <c r="C13" s="31">
        <v>29192</v>
      </c>
      <c r="D13" s="31">
        <v>29479</v>
      </c>
      <c r="E13" s="31">
        <f t="shared" si="0"/>
        <v>287</v>
      </c>
      <c r="F13" s="15">
        <v>0.54</v>
      </c>
      <c r="G13" s="15">
        <f t="shared" si="1"/>
        <v>154.98000000000002</v>
      </c>
      <c r="H13" s="15" t="s">
        <v>86</v>
      </c>
    </row>
    <row r="14" spans="1:8" ht="21" customHeight="1">
      <c r="A14" s="89"/>
      <c r="B14" s="25" t="s">
        <v>55</v>
      </c>
      <c r="C14" s="31"/>
      <c r="D14" s="31"/>
      <c r="E14" s="31">
        <f>E12+E13</f>
        <v>1799</v>
      </c>
      <c r="F14" s="15">
        <v>0.54</v>
      </c>
      <c r="G14" s="15">
        <f>G12+G13</f>
        <v>971.46</v>
      </c>
      <c r="H14" s="15"/>
    </row>
    <row r="15" spans="1:8" ht="21" customHeight="1">
      <c r="A15" s="17">
        <v>6</v>
      </c>
      <c r="B15" s="32" t="s">
        <v>87</v>
      </c>
      <c r="C15" s="31">
        <v>49302</v>
      </c>
      <c r="D15" s="31">
        <v>49302</v>
      </c>
      <c r="E15" s="31">
        <f>D15-C15</f>
        <v>0</v>
      </c>
      <c r="F15" s="15">
        <v>0.54</v>
      </c>
      <c r="G15" s="15">
        <f>E15*F15</f>
        <v>0</v>
      </c>
      <c r="H15" s="15"/>
    </row>
    <row r="16" spans="1:8" ht="21" customHeight="1">
      <c r="A16" s="15">
        <v>7</v>
      </c>
      <c r="B16" s="1" t="s">
        <v>88</v>
      </c>
      <c r="C16" s="15">
        <v>81175</v>
      </c>
      <c r="D16" s="15">
        <v>81175</v>
      </c>
      <c r="E16" s="31">
        <f>D16-C16</f>
        <v>0</v>
      </c>
      <c r="F16" s="15">
        <v>0.54</v>
      </c>
      <c r="G16" s="15">
        <f t="shared" si="1"/>
        <v>0</v>
      </c>
      <c r="H16" s="15" t="s">
        <v>89</v>
      </c>
    </row>
    <row r="17" spans="1:8" ht="21" customHeight="1">
      <c r="A17" s="15">
        <v>8</v>
      </c>
      <c r="B17" s="1" t="s">
        <v>90</v>
      </c>
      <c r="C17" s="15">
        <v>72057</v>
      </c>
      <c r="D17" s="15">
        <v>72432</v>
      </c>
      <c r="E17" s="31">
        <f>D17-C17</f>
        <v>375</v>
      </c>
      <c r="F17" s="15">
        <v>0.54</v>
      </c>
      <c r="G17" s="15">
        <f t="shared" si="1"/>
        <v>202.5</v>
      </c>
      <c r="H17" s="15"/>
    </row>
    <row r="18" spans="1:8" ht="21" customHeight="1">
      <c r="A18" s="87">
        <v>9</v>
      </c>
      <c r="B18" s="10" t="s">
        <v>91</v>
      </c>
      <c r="C18" s="15">
        <v>16752</v>
      </c>
      <c r="D18" s="15">
        <v>16928</v>
      </c>
      <c r="E18" s="31">
        <f>(D18-C18)*40</f>
        <v>7040</v>
      </c>
      <c r="F18" s="15">
        <v>0.54</v>
      </c>
      <c r="G18" s="15">
        <f t="shared" si="1"/>
        <v>3801.6000000000004</v>
      </c>
      <c r="H18" s="15" t="s">
        <v>11</v>
      </c>
    </row>
    <row r="19" spans="1:8" ht="21" customHeight="1">
      <c r="A19" s="88"/>
      <c r="B19" s="10" t="s">
        <v>92</v>
      </c>
      <c r="C19" s="15">
        <v>12819</v>
      </c>
      <c r="D19" s="15">
        <v>12925</v>
      </c>
      <c r="E19" s="31">
        <f>(D19-C19)*40</f>
        <v>4240</v>
      </c>
      <c r="F19" s="15">
        <v>0.54</v>
      </c>
      <c r="G19" s="15">
        <f t="shared" si="1"/>
        <v>2289.6000000000004</v>
      </c>
      <c r="H19" s="15" t="s">
        <v>11</v>
      </c>
    </row>
    <row r="20" spans="1:8" ht="21" customHeight="1">
      <c r="A20" s="89"/>
      <c r="B20" s="9" t="s">
        <v>93</v>
      </c>
      <c r="C20" s="15">
        <v>12720</v>
      </c>
      <c r="D20" s="15">
        <v>12935</v>
      </c>
      <c r="E20" s="31">
        <f>(D20-C20)*30</f>
        <v>6450</v>
      </c>
      <c r="F20" s="15">
        <v>0.54</v>
      </c>
      <c r="G20" s="15">
        <f t="shared" si="1"/>
        <v>3483.0000000000005</v>
      </c>
      <c r="H20" s="15" t="s">
        <v>9</v>
      </c>
    </row>
    <row r="21" spans="1:8" ht="21" customHeight="1">
      <c r="A21" s="15"/>
      <c r="B21" s="1" t="s">
        <v>55</v>
      </c>
      <c r="C21" s="15"/>
      <c r="D21" s="15"/>
      <c r="E21" s="31">
        <f>E18+E19+E20</f>
        <v>17730</v>
      </c>
      <c r="F21" s="15"/>
      <c r="G21" s="15">
        <f>G18+G19+G20</f>
        <v>9574.2</v>
      </c>
      <c r="H21" s="15"/>
    </row>
    <row r="22" spans="1:8" ht="21" customHeight="1">
      <c r="A22" s="15">
        <v>10</v>
      </c>
      <c r="B22" s="1" t="s">
        <v>167</v>
      </c>
      <c r="C22" s="15">
        <v>39388</v>
      </c>
      <c r="D22" s="15">
        <v>39806</v>
      </c>
      <c r="E22" s="31">
        <f>(D22-C22)*40</f>
        <v>16720</v>
      </c>
      <c r="F22" s="15">
        <v>0.54</v>
      </c>
      <c r="G22" s="15">
        <f>E22*F22</f>
        <v>9028.800000000001</v>
      </c>
      <c r="H22" s="15" t="s">
        <v>11</v>
      </c>
    </row>
    <row r="23" spans="1:8" ht="21" customHeight="1">
      <c r="A23" s="13">
        <v>11</v>
      </c>
      <c r="B23" s="29" t="s">
        <v>168</v>
      </c>
      <c r="C23" s="15">
        <v>31598</v>
      </c>
      <c r="D23" s="15">
        <v>31997</v>
      </c>
      <c r="E23" s="31">
        <f>(D23-C23)*40</f>
        <v>15960</v>
      </c>
      <c r="F23" s="15">
        <v>0.54</v>
      </c>
      <c r="G23" s="15">
        <f>E23*F23</f>
        <v>8618.400000000001</v>
      </c>
      <c r="H23" s="15" t="s">
        <v>11</v>
      </c>
    </row>
    <row r="24" spans="1:8" ht="21" customHeight="1">
      <c r="A24" s="13">
        <v>12</v>
      </c>
      <c r="B24" s="29" t="s">
        <v>94</v>
      </c>
      <c r="C24" s="15">
        <v>83708</v>
      </c>
      <c r="D24" s="15">
        <v>84668</v>
      </c>
      <c r="E24" s="31">
        <f>D24-C24</f>
        <v>960</v>
      </c>
      <c r="F24" s="15">
        <v>0.54</v>
      </c>
      <c r="G24" s="15">
        <f>E24*F24</f>
        <v>518.4000000000001</v>
      </c>
      <c r="H24" s="15"/>
    </row>
    <row r="25" spans="1:8" ht="21" customHeight="1">
      <c r="A25" s="13">
        <v>13</v>
      </c>
      <c r="B25" s="29" t="s">
        <v>95</v>
      </c>
      <c r="C25" s="15">
        <v>14626</v>
      </c>
      <c r="D25" s="15">
        <v>14626</v>
      </c>
      <c r="E25" s="31">
        <f>D25-C25</f>
        <v>0</v>
      </c>
      <c r="F25" s="15">
        <v>0.54</v>
      </c>
      <c r="G25" s="15">
        <f>E25*F25</f>
        <v>0</v>
      </c>
      <c r="H25" s="15"/>
    </row>
    <row r="26" spans="1:8" ht="21" customHeight="1">
      <c r="A26" s="13">
        <v>14</v>
      </c>
      <c r="B26" s="29" t="s">
        <v>96</v>
      </c>
      <c r="C26" s="15">
        <v>43647</v>
      </c>
      <c r="D26" s="15">
        <v>44922</v>
      </c>
      <c r="E26" s="31">
        <f>D26-C26</f>
        <v>1275</v>
      </c>
      <c r="F26" s="15">
        <v>0.54</v>
      </c>
      <c r="G26" s="15">
        <f>E26*F26</f>
        <v>688.5</v>
      </c>
      <c r="H26" s="15"/>
    </row>
    <row r="27" spans="1:8" ht="21" customHeight="1">
      <c r="A27" s="13">
        <v>15</v>
      </c>
      <c r="B27" s="29" t="s">
        <v>55</v>
      </c>
      <c r="C27" s="15"/>
      <c r="D27" s="15"/>
      <c r="E27" s="31">
        <f>E22+E23-E24-E25-E26</f>
        <v>30445</v>
      </c>
      <c r="F27" s="15"/>
      <c r="G27" s="15">
        <f>E27*0.54</f>
        <v>16440.3</v>
      </c>
      <c r="H27" s="15"/>
    </row>
    <row r="28" spans="1:8" ht="21" customHeight="1">
      <c r="A28" s="29">
        <v>16</v>
      </c>
      <c r="B28" s="29" t="s">
        <v>97</v>
      </c>
      <c r="C28" s="15">
        <v>13772</v>
      </c>
      <c r="D28" s="15">
        <v>13841</v>
      </c>
      <c r="E28" s="31">
        <f>(D28-C28)*40</f>
        <v>2760</v>
      </c>
      <c r="F28" s="15"/>
      <c r="G28" s="15">
        <f>E28*0.54</f>
        <v>1490.4</v>
      </c>
      <c r="H28" s="15" t="s">
        <v>11</v>
      </c>
    </row>
    <row r="29" spans="1:8" ht="21" customHeight="1">
      <c r="A29" s="2" t="s">
        <v>67</v>
      </c>
      <c r="B29" s="1" t="s">
        <v>68</v>
      </c>
      <c r="C29" s="15"/>
      <c r="D29" s="15"/>
      <c r="E29" s="15">
        <f>E5+E6+E7+E11+E14+E15+E16+E17+E21+E27+E28</f>
        <v>57817</v>
      </c>
      <c r="F29" s="15"/>
      <c r="G29" s="15">
        <f>G5+G6+G7+G11+G14+G15+G16+G17+G21+G27+G28</f>
        <v>31221.18</v>
      </c>
      <c r="H29" s="15"/>
    </row>
    <row r="30" ht="24" customHeight="1">
      <c r="A30" t="s">
        <v>98</v>
      </c>
    </row>
    <row r="31" spans="1:2" ht="24" customHeight="1">
      <c r="A31" t="s">
        <v>99</v>
      </c>
      <c r="B31" s="33"/>
    </row>
    <row r="32" ht="24" customHeight="1"/>
    <row r="33" ht="24" customHeight="1"/>
  </sheetData>
  <sheetProtection/>
  <mergeCells count="14">
    <mergeCell ref="A1:H1"/>
    <mergeCell ref="A2:H2"/>
    <mergeCell ref="C3:D3"/>
    <mergeCell ref="A3:A4"/>
    <mergeCell ref="A8:A11"/>
    <mergeCell ref="A12:A14"/>
    <mergeCell ref="G3:G4"/>
    <mergeCell ref="H3:H4"/>
    <mergeCell ref="A18:A20"/>
    <mergeCell ref="B3:B4"/>
    <mergeCell ref="B8:B10"/>
    <mergeCell ref="B12:B13"/>
    <mergeCell ref="E3:E4"/>
    <mergeCell ref="F3:F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29" sqref="D29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94"/>
      <c r="B1" s="94"/>
      <c r="C1" s="94"/>
      <c r="D1" s="94"/>
      <c r="E1" s="94"/>
      <c r="F1" s="94"/>
      <c r="G1" s="94"/>
      <c r="H1" s="94"/>
    </row>
    <row r="2" spans="1:8" ht="15" customHeight="1">
      <c r="A2" s="84" t="s">
        <v>242</v>
      </c>
      <c r="B2" s="84"/>
      <c r="C2" s="84"/>
      <c r="D2" s="84"/>
      <c r="E2" s="84"/>
      <c r="F2" s="84"/>
      <c r="G2" s="84"/>
      <c r="H2" s="84"/>
    </row>
    <row r="3" spans="1:8" ht="16.5" customHeight="1">
      <c r="A3" s="90" t="s">
        <v>0</v>
      </c>
      <c r="B3" s="90" t="s">
        <v>41</v>
      </c>
      <c r="C3" s="95" t="s">
        <v>72</v>
      </c>
      <c r="D3" s="96"/>
      <c r="E3" s="90" t="s">
        <v>73</v>
      </c>
      <c r="F3" s="75" t="s">
        <v>46</v>
      </c>
      <c r="G3" s="75" t="s">
        <v>100</v>
      </c>
      <c r="H3" s="90" t="s">
        <v>7</v>
      </c>
    </row>
    <row r="4" spans="1:8" ht="15" customHeight="1">
      <c r="A4" s="91"/>
      <c r="B4" s="91"/>
      <c r="C4" s="15" t="s">
        <v>48</v>
      </c>
      <c r="D4" s="15" t="s">
        <v>49</v>
      </c>
      <c r="E4" s="91"/>
      <c r="F4" s="76"/>
      <c r="G4" s="76"/>
      <c r="H4" s="91"/>
    </row>
    <row r="5" spans="1:8" ht="22.5" customHeight="1">
      <c r="A5" s="87">
        <v>1</v>
      </c>
      <c r="B5" s="87" t="s">
        <v>80</v>
      </c>
      <c r="C5" s="15">
        <v>4150</v>
      </c>
      <c r="D5" s="15">
        <v>4175</v>
      </c>
      <c r="E5" s="15">
        <f>D5-C5</f>
        <v>25</v>
      </c>
      <c r="F5" s="15">
        <v>3.19</v>
      </c>
      <c r="G5" s="15">
        <f>E5*F5</f>
        <v>79.75</v>
      </c>
      <c r="H5" s="15" t="s">
        <v>101</v>
      </c>
    </row>
    <row r="6" spans="1:8" ht="22.5" customHeight="1">
      <c r="A6" s="88"/>
      <c r="B6" s="89"/>
      <c r="C6" s="15">
        <v>516</v>
      </c>
      <c r="D6" s="15">
        <v>516</v>
      </c>
      <c r="E6" s="15">
        <f>D6-C6</f>
        <v>0</v>
      </c>
      <c r="F6" s="15">
        <v>3.19</v>
      </c>
      <c r="G6" s="15">
        <f>E6*F6</f>
        <v>0</v>
      </c>
      <c r="H6" s="15"/>
    </row>
    <row r="7" spans="1:8" ht="22.5" customHeight="1">
      <c r="A7" s="89"/>
      <c r="B7" s="1" t="s">
        <v>55</v>
      </c>
      <c r="C7" s="15"/>
      <c r="D7" s="15"/>
      <c r="E7" s="15">
        <f>E5+E6</f>
        <v>25</v>
      </c>
      <c r="F7" s="15">
        <v>3.19</v>
      </c>
      <c r="G7" s="15">
        <f>G5+G6</f>
        <v>79.75</v>
      </c>
      <c r="H7" s="15"/>
    </row>
    <row r="8" spans="1:8" ht="22.5" customHeight="1">
      <c r="A8" s="87">
        <v>2</v>
      </c>
      <c r="B8" s="87" t="s">
        <v>81</v>
      </c>
      <c r="C8" s="15">
        <v>6543</v>
      </c>
      <c r="D8" s="15">
        <v>6573</v>
      </c>
      <c r="E8" s="15">
        <f aca="true" t="shared" si="0" ref="E8:E25">D8-C8</f>
        <v>30</v>
      </c>
      <c r="F8" s="15">
        <v>3.19</v>
      </c>
      <c r="G8" s="15">
        <f aca="true" t="shared" si="1" ref="G8:G25">E8*F8</f>
        <v>95.7</v>
      </c>
      <c r="H8" s="15" t="s">
        <v>82</v>
      </c>
    </row>
    <row r="9" spans="1:8" ht="22.5" customHeight="1">
      <c r="A9" s="88"/>
      <c r="B9" s="89"/>
      <c r="C9" s="15">
        <v>1058</v>
      </c>
      <c r="D9" s="15">
        <v>1078</v>
      </c>
      <c r="E9" s="15">
        <f t="shared" si="0"/>
        <v>20</v>
      </c>
      <c r="F9" s="15">
        <v>3.19</v>
      </c>
      <c r="G9" s="15">
        <f t="shared" si="1"/>
        <v>63.8</v>
      </c>
      <c r="H9" s="15"/>
    </row>
    <row r="10" spans="1:8" ht="22.5" customHeight="1">
      <c r="A10" s="89"/>
      <c r="B10" s="19" t="s">
        <v>55</v>
      </c>
      <c r="C10" s="15"/>
      <c r="D10" s="15"/>
      <c r="E10" s="15">
        <f>E8+E9</f>
        <v>50</v>
      </c>
      <c r="F10" s="15">
        <v>3.19</v>
      </c>
      <c r="G10" s="15">
        <f>G8+G9</f>
        <v>159.5</v>
      </c>
      <c r="H10" s="15"/>
    </row>
    <row r="11" spans="1:8" ht="22.5" customHeight="1">
      <c r="A11" s="87">
        <v>3</v>
      </c>
      <c r="B11" s="87" t="s">
        <v>83</v>
      </c>
      <c r="C11" s="15">
        <v>5615</v>
      </c>
      <c r="D11" s="15">
        <v>5660</v>
      </c>
      <c r="E11" s="15">
        <f t="shared" si="0"/>
        <v>45</v>
      </c>
      <c r="F11" s="15">
        <v>3.19</v>
      </c>
      <c r="G11" s="15">
        <f t="shared" si="1"/>
        <v>143.55</v>
      </c>
      <c r="H11" s="15" t="s">
        <v>102</v>
      </c>
    </row>
    <row r="12" spans="1:8" ht="22.5" customHeight="1">
      <c r="A12" s="88"/>
      <c r="B12" s="89"/>
      <c r="C12" s="15">
        <v>2209</v>
      </c>
      <c r="D12" s="15">
        <v>2229</v>
      </c>
      <c r="E12" s="15">
        <f t="shared" si="0"/>
        <v>20</v>
      </c>
      <c r="F12" s="15">
        <v>3.19</v>
      </c>
      <c r="G12" s="15">
        <f t="shared" si="1"/>
        <v>63.8</v>
      </c>
      <c r="H12" s="15"/>
    </row>
    <row r="13" spans="1:8" ht="22.5" customHeight="1">
      <c r="A13" s="89"/>
      <c r="B13" s="19" t="s">
        <v>55</v>
      </c>
      <c r="C13" s="15"/>
      <c r="D13" s="15"/>
      <c r="E13" s="15">
        <f>E11+E12</f>
        <v>65</v>
      </c>
      <c r="F13" s="15">
        <v>3.19</v>
      </c>
      <c r="G13" s="15">
        <f>G11+G12</f>
        <v>207.35000000000002</v>
      </c>
      <c r="H13" s="15"/>
    </row>
    <row r="14" spans="1:8" ht="22.5" customHeight="1">
      <c r="A14" s="87">
        <v>4</v>
      </c>
      <c r="B14" s="87" t="s">
        <v>84</v>
      </c>
      <c r="C14" s="15">
        <v>4259</v>
      </c>
      <c r="D14" s="15">
        <v>4309</v>
      </c>
      <c r="E14" s="15">
        <f t="shared" si="0"/>
        <v>50</v>
      </c>
      <c r="F14" s="15">
        <v>3.19</v>
      </c>
      <c r="G14" s="15">
        <f t="shared" si="1"/>
        <v>159.5</v>
      </c>
      <c r="H14" s="15"/>
    </row>
    <row r="15" spans="1:8" ht="22.5" customHeight="1">
      <c r="A15" s="88"/>
      <c r="B15" s="89"/>
      <c r="C15" s="15">
        <v>7841</v>
      </c>
      <c r="D15" s="15">
        <v>7871</v>
      </c>
      <c r="E15" s="15">
        <f t="shared" si="0"/>
        <v>30</v>
      </c>
      <c r="F15" s="15">
        <v>3.19</v>
      </c>
      <c r="G15" s="15">
        <f t="shared" si="1"/>
        <v>95.7</v>
      </c>
      <c r="H15" s="15"/>
    </row>
    <row r="16" spans="1:8" ht="22.5" customHeight="1">
      <c r="A16" s="89"/>
      <c r="B16" s="19" t="s">
        <v>55</v>
      </c>
      <c r="C16" s="15"/>
      <c r="D16" s="15"/>
      <c r="E16" s="15">
        <f>E14+E15</f>
        <v>80</v>
      </c>
      <c r="F16" s="15">
        <v>3.19</v>
      </c>
      <c r="G16" s="15">
        <f>G14+G15</f>
        <v>255.2</v>
      </c>
      <c r="H16" s="15"/>
    </row>
    <row r="17" spans="1:8" ht="22.5" customHeight="1">
      <c r="A17" s="92">
        <v>5</v>
      </c>
      <c r="B17" s="92" t="s">
        <v>85</v>
      </c>
      <c r="C17" s="15">
        <v>3817</v>
      </c>
      <c r="D17" s="15">
        <v>3847</v>
      </c>
      <c r="E17" s="15">
        <f t="shared" si="0"/>
        <v>30</v>
      </c>
      <c r="F17" s="15">
        <v>3.19</v>
      </c>
      <c r="G17" s="15">
        <f t="shared" si="1"/>
        <v>95.7</v>
      </c>
      <c r="H17" s="15" t="s">
        <v>86</v>
      </c>
    </row>
    <row r="18" spans="1:8" ht="22.5" customHeight="1">
      <c r="A18" s="93"/>
      <c r="B18" s="100"/>
      <c r="C18" s="15">
        <v>1382</v>
      </c>
      <c r="D18" s="15">
        <v>1402</v>
      </c>
      <c r="E18" s="15">
        <f t="shared" si="0"/>
        <v>20</v>
      </c>
      <c r="F18" s="15">
        <v>3.19</v>
      </c>
      <c r="G18" s="15">
        <f t="shared" si="1"/>
        <v>63.8</v>
      </c>
      <c r="H18" s="15"/>
    </row>
    <row r="19" spans="1:8" ht="22.5" customHeight="1">
      <c r="A19" s="98"/>
      <c r="B19" s="3" t="s">
        <v>55</v>
      </c>
      <c r="C19" s="15"/>
      <c r="D19" s="15"/>
      <c r="E19" s="15">
        <f>E17+E18</f>
        <v>50</v>
      </c>
      <c r="F19" s="15">
        <v>3.19</v>
      </c>
      <c r="G19" s="15">
        <f>G17+G18</f>
        <v>159.5</v>
      </c>
      <c r="H19" s="15"/>
    </row>
    <row r="20" spans="1:8" ht="22.5" customHeight="1">
      <c r="A20" s="19">
        <v>6</v>
      </c>
      <c r="B20" s="26" t="s">
        <v>87</v>
      </c>
      <c r="C20" s="15">
        <v>731</v>
      </c>
      <c r="D20" s="15">
        <v>731</v>
      </c>
      <c r="E20" s="15">
        <f>D20-C20</f>
        <v>0</v>
      </c>
      <c r="F20" s="15">
        <v>3.19</v>
      </c>
      <c r="G20" s="15">
        <f>E20*F20</f>
        <v>0</v>
      </c>
      <c r="H20" s="15"/>
    </row>
    <row r="21" spans="1:8" ht="22.5" customHeight="1">
      <c r="A21" s="87">
        <v>7</v>
      </c>
      <c r="B21" s="87" t="s">
        <v>88</v>
      </c>
      <c r="C21" s="15">
        <v>5912</v>
      </c>
      <c r="D21" s="15">
        <v>5912</v>
      </c>
      <c r="E21" s="15">
        <f>D21-C21</f>
        <v>0</v>
      </c>
      <c r="F21" s="15">
        <v>3.19</v>
      </c>
      <c r="G21" s="15">
        <f t="shared" si="1"/>
        <v>0</v>
      </c>
      <c r="H21" s="15" t="s">
        <v>89</v>
      </c>
    </row>
    <row r="22" spans="1:8" ht="22.5" customHeight="1">
      <c r="A22" s="88"/>
      <c r="B22" s="89"/>
      <c r="C22" s="15">
        <v>913</v>
      </c>
      <c r="D22" s="15">
        <v>913</v>
      </c>
      <c r="E22" s="15">
        <f t="shared" si="0"/>
        <v>0</v>
      </c>
      <c r="F22" s="15">
        <v>3.19</v>
      </c>
      <c r="G22" s="15">
        <f t="shared" si="1"/>
        <v>0</v>
      </c>
      <c r="H22" s="15"/>
    </row>
    <row r="23" spans="1:8" ht="22.5" customHeight="1">
      <c r="A23" s="89"/>
      <c r="B23" s="1" t="s">
        <v>55</v>
      </c>
      <c r="C23" s="15"/>
      <c r="D23" s="15"/>
      <c r="E23" s="15">
        <f>E21+E22</f>
        <v>0</v>
      </c>
      <c r="F23" s="15">
        <v>3.19</v>
      </c>
      <c r="G23" s="15">
        <f>G21+G22</f>
        <v>0</v>
      </c>
      <c r="H23" s="15"/>
    </row>
    <row r="24" spans="1:8" ht="22.5" customHeight="1">
      <c r="A24" s="87">
        <v>8</v>
      </c>
      <c r="B24" s="87" t="s">
        <v>90</v>
      </c>
      <c r="C24" s="15">
        <v>5104</v>
      </c>
      <c r="D24" s="15">
        <v>5114</v>
      </c>
      <c r="E24" s="15">
        <f>D24-C24</f>
        <v>10</v>
      </c>
      <c r="F24" s="15">
        <v>3.19</v>
      </c>
      <c r="G24" s="15">
        <f t="shared" si="1"/>
        <v>31.9</v>
      </c>
      <c r="H24" s="15"/>
    </row>
    <row r="25" spans="1:8" ht="22.5" customHeight="1">
      <c r="A25" s="88"/>
      <c r="B25" s="89"/>
      <c r="C25" s="15">
        <v>615</v>
      </c>
      <c r="D25" s="15">
        <v>620</v>
      </c>
      <c r="E25" s="15">
        <f t="shared" si="0"/>
        <v>5</v>
      </c>
      <c r="F25" s="15">
        <v>3.19</v>
      </c>
      <c r="G25" s="15">
        <f t="shared" si="1"/>
        <v>15.95</v>
      </c>
      <c r="H25" s="15"/>
    </row>
    <row r="26" spans="1:8" ht="22.5" customHeight="1">
      <c r="A26" s="89"/>
      <c r="B26" s="3" t="s">
        <v>55</v>
      </c>
      <c r="C26" s="27"/>
      <c r="D26" s="27"/>
      <c r="E26" s="15">
        <f>E24+E25</f>
        <v>15</v>
      </c>
      <c r="F26" s="15">
        <v>3.19</v>
      </c>
      <c r="G26" s="15">
        <f>G24+G25</f>
        <v>47.849999999999994</v>
      </c>
      <c r="H26" s="15"/>
    </row>
    <row r="27" spans="1:8" ht="22.5" customHeight="1">
      <c r="A27" s="1">
        <v>9</v>
      </c>
      <c r="B27" s="4" t="s">
        <v>103</v>
      </c>
      <c r="C27" s="28">
        <v>858</v>
      </c>
      <c r="D27" s="28">
        <v>1679</v>
      </c>
      <c r="E27" s="15">
        <f>D27-C27</f>
        <v>821</v>
      </c>
      <c r="F27" s="15">
        <v>3.19</v>
      </c>
      <c r="G27" s="15">
        <f>E27*F27</f>
        <v>2618.99</v>
      </c>
      <c r="H27" s="15"/>
    </row>
    <row r="28" spans="1:8" ht="22.5" customHeight="1">
      <c r="A28" s="18">
        <v>10</v>
      </c>
      <c r="B28" s="43" t="s">
        <v>169</v>
      </c>
      <c r="C28" s="28">
        <v>2505</v>
      </c>
      <c r="D28" s="28">
        <v>4072</v>
      </c>
      <c r="E28" s="15">
        <f>D28-C28</f>
        <v>1567</v>
      </c>
      <c r="F28" s="15">
        <v>3.19</v>
      </c>
      <c r="G28" s="15">
        <f>E28*F28</f>
        <v>4998.73</v>
      </c>
      <c r="H28" s="15"/>
    </row>
    <row r="29" spans="1:8" ht="22.5" customHeight="1">
      <c r="A29" s="99" t="s">
        <v>67</v>
      </c>
      <c r="B29" s="74"/>
      <c r="C29" s="15"/>
      <c r="D29" s="15"/>
      <c r="E29" s="15">
        <f>E7+E10+E13+E16+E19+E20+E23+E26+E27+E28</f>
        <v>2673</v>
      </c>
      <c r="F29" s="15"/>
      <c r="G29" s="15">
        <f>G7+G10+G13+G16+G19+G20+G23+G26+G27+G28</f>
        <v>8526.869999999999</v>
      </c>
      <c r="H29" s="15"/>
    </row>
    <row r="31" spans="1:7" ht="14.25">
      <c r="A31" t="s">
        <v>70</v>
      </c>
      <c r="G31" t="s">
        <v>71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8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19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E29" sqref="E29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94"/>
      <c r="B1" s="94"/>
      <c r="C1" s="94"/>
      <c r="D1" s="94"/>
      <c r="E1" s="94"/>
      <c r="F1" s="94"/>
      <c r="G1" s="94"/>
      <c r="H1" s="94"/>
      <c r="I1" s="94"/>
    </row>
    <row r="2" spans="1:9" ht="18" customHeight="1">
      <c r="A2" s="84" t="s">
        <v>243</v>
      </c>
      <c r="B2" s="84"/>
      <c r="C2" s="84"/>
      <c r="D2" s="84"/>
      <c r="E2" s="84"/>
      <c r="F2" s="84"/>
      <c r="G2" s="84"/>
      <c r="H2" s="84"/>
      <c r="I2" s="84"/>
    </row>
    <row r="3" spans="1:9" ht="14.25">
      <c r="A3" s="90" t="s">
        <v>0</v>
      </c>
      <c r="B3" s="90" t="s">
        <v>41</v>
      </c>
      <c r="C3" s="90" t="s">
        <v>43</v>
      </c>
      <c r="D3" s="95" t="s">
        <v>44</v>
      </c>
      <c r="E3" s="96"/>
      <c r="F3" s="90" t="s">
        <v>45</v>
      </c>
      <c r="G3" s="75" t="s">
        <v>46</v>
      </c>
      <c r="H3" s="75" t="s">
        <v>6</v>
      </c>
      <c r="I3" s="90" t="s">
        <v>7</v>
      </c>
    </row>
    <row r="4" spans="1:9" ht="12.75" customHeight="1">
      <c r="A4" s="91"/>
      <c r="B4" s="91"/>
      <c r="C4" s="91"/>
      <c r="D4" s="15" t="s">
        <v>48</v>
      </c>
      <c r="E4" s="15" t="s">
        <v>49</v>
      </c>
      <c r="F4" s="91"/>
      <c r="G4" s="76"/>
      <c r="H4" s="76"/>
      <c r="I4" s="91"/>
    </row>
    <row r="5" spans="1:9" ht="22.5" customHeight="1">
      <c r="A5" s="14">
        <v>1</v>
      </c>
      <c r="B5" s="87" t="s">
        <v>104</v>
      </c>
      <c r="C5" s="1"/>
      <c r="D5" s="15">
        <v>98966</v>
      </c>
      <c r="E5" s="15">
        <v>100288</v>
      </c>
      <c r="F5" s="15">
        <f>E5-D5</f>
        <v>1322</v>
      </c>
      <c r="G5" s="15">
        <v>0.54</v>
      </c>
      <c r="H5" s="15">
        <f>F5*G5</f>
        <v>713.88</v>
      </c>
      <c r="I5" s="15"/>
    </row>
    <row r="6" spans="1:9" ht="22.5" customHeight="1">
      <c r="A6" s="87">
        <v>2</v>
      </c>
      <c r="B6" s="89"/>
      <c r="C6" s="1"/>
      <c r="D6" s="15">
        <v>139568</v>
      </c>
      <c r="E6" s="15">
        <v>141359</v>
      </c>
      <c r="F6" s="15">
        <f>E6-D6</f>
        <v>1791</v>
      </c>
      <c r="G6" s="15">
        <v>0.54</v>
      </c>
      <c r="H6" s="15">
        <f aca="true" t="shared" si="0" ref="H6:H20">F6*G6</f>
        <v>967.1400000000001</v>
      </c>
      <c r="I6" s="15"/>
    </row>
    <row r="7" spans="1:9" ht="22.5" customHeight="1">
      <c r="A7" s="89"/>
      <c r="B7" s="19" t="s">
        <v>55</v>
      </c>
      <c r="C7" s="1"/>
      <c r="D7" s="11"/>
      <c r="E7" s="11"/>
      <c r="F7" s="11">
        <f>F5+F6</f>
        <v>3113</v>
      </c>
      <c r="G7" s="15">
        <v>0.54</v>
      </c>
      <c r="H7" s="15">
        <f t="shared" si="0"/>
        <v>1681.0200000000002</v>
      </c>
      <c r="I7" s="15"/>
    </row>
    <row r="8" spans="1:9" ht="22.5" customHeight="1">
      <c r="A8" s="16">
        <v>3</v>
      </c>
      <c r="B8" s="16" t="s">
        <v>105</v>
      </c>
      <c r="C8" s="1"/>
      <c r="D8" s="16">
        <v>158205</v>
      </c>
      <c r="E8" s="16">
        <v>158205</v>
      </c>
      <c r="F8" s="11">
        <f>E8-D8</f>
        <v>0</v>
      </c>
      <c r="G8" s="15">
        <v>0.54</v>
      </c>
      <c r="H8" s="15">
        <f t="shared" si="0"/>
        <v>0</v>
      </c>
      <c r="I8" s="15" t="s">
        <v>106</v>
      </c>
    </row>
    <row r="9" spans="1:9" ht="22.5" customHeight="1">
      <c r="A9" s="15">
        <v>4</v>
      </c>
      <c r="B9" s="1" t="s">
        <v>90</v>
      </c>
      <c r="C9" s="1"/>
      <c r="D9" s="15">
        <v>23742</v>
      </c>
      <c r="E9" s="15">
        <v>23742</v>
      </c>
      <c r="F9" s="15">
        <f aca="true" t="shared" si="1" ref="F9:F19">E9-D9</f>
        <v>0</v>
      </c>
      <c r="G9" s="15">
        <v>0.54</v>
      </c>
      <c r="H9" s="15">
        <f t="shared" si="0"/>
        <v>0</v>
      </c>
      <c r="I9" s="15" t="s">
        <v>107</v>
      </c>
    </row>
    <row r="10" spans="1:9" ht="22.5" customHeight="1">
      <c r="A10" s="87">
        <v>5</v>
      </c>
      <c r="B10" s="87" t="s">
        <v>108</v>
      </c>
      <c r="C10" s="1"/>
      <c r="D10" s="15">
        <v>71631</v>
      </c>
      <c r="E10" s="15">
        <v>71631</v>
      </c>
      <c r="F10" s="15">
        <f t="shared" si="1"/>
        <v>0</v>
      </c>
      <c r="G10" s="15">
        <v>0.54</v>
      </c>
      <c r="H10" s="15">
        <f t="shared" si="0"/>
        <v>0</v>
      </c>
      <c r="I10" s="15" t="s">
        <v>109</v>
      </c>
    </row>
    <row r="11" spans="1:9" ht="22.5" customHeight="1">
      <c r="A11" s="88"/>
      <c r="B11" s="89"/>
      <c r="C11" s="1" t="s">
        <v>110</v>
      </c>
      <c r="D11" s="15">
        <v>3458</v>
      </c>
      <c r="E11" s="15">
        <v>3458</v>
      </c>
      <c r="F11" s="15">
        <f>(E11-D11)*30</f>
        <v>0</v>
      </c>
      <c r="G11" s="15">
        <v>0.54</v>
      </c>
      <c r="H11" s="15">
        <f t="shared" si="0"/>
        <v>0</v>
      </c>
      <c r="I11" s="15"/>
    </row>
    <row r="12" spans="1:9" ht="22.5" customHeight="1">
      <c r="A12" s="89"/>
      <c r="B12" s="17" t="s">
        <v>55</v>
      </c>
      <c r="C12" s="1"/>
      <c r="D12" s="15"/>
      <c r="E12" s="15"/>
      <c r="F12" s="15">
        <f>F10+F11</f>
        <v>0</v>
      </c>
      <c r="G12" s="15">
        <v>0.54</v>
      </c>
      <c r="H12" s="15">
        <f t="shared" si="0"/>
        <v>0</v>
      </c>
      <c r="I12" s="15"/>
    </row>
    <row r="13" spans="1:9" ht="22.5" customHeight="1">
      <c r="A13" s="14">
        <v>6</v>
      </c>
      <c r="B13" s="1" t="s">
        <v>111</v>
      </c>
      <c r="C13" s="1"/>
      <c r="D13" s="15">
        <v>198094</v>
      </c>
      <c r="E13" s="15">
        <v>199953</v>
      </c>
      <c r="F13" s="15">
        <f t="shared" si="1"/>
        <v>1859</v>
      </c>
      <c r="G13" s="15">
        <v>0.54</v>
      </c>
      <c r="H13" s="15">
        <f t="shared" si="0"/>
        <v>1003.86</v>
      </c>
      <c r="I13" s="15" t="s">
        <v>112</v>
      </c>
    </row>
    <row r="14" spans="1:9" ht="22.5" customHeight="1">
      <c r="A14" s="14">
        <v>7</v>
      </c>
      <c r="B14" s="1" t="s">
        <v>113</v>
      </c>
      <c r="C14" s="1"/>
      <c r="D14" s="15">
        <v>93922</v>
      </c>
      <c r="E14" s="15">
        <v>95115</v>
      </c>
      <c r="F14" s="15">
        <f t="shared" si="1"/>
        <v>1193</v>
      </c>
      <c r="G14" s="15">
        <v>0.54</v>
      </c>
      <c r="H14" s="15">
        <f t="shared" si="0"/>
        <v>644.22</v>
      </c>
      <c r="I14" s="15"/>
    </row>
    <row r="15" spans="1:9" ht="22.5" customHeight="1">
      <c r="A15" s="16">
        <v>8</v>
      </c>
      <c r="B15" s="16" t="s">
        <v>114</v>
      </c>
      <c r="C15" s="1"/>
      <c r="D15" s="11">
        <v>42332</v>
      </c>
      <c r="E15" s="11">
        <v>43226</v>
      </c>
      <c r="F15" s="11">
        <f t="shared" si="1"/>
        <v>894</v>
      </c>
      <c r="G15" s="15">
        <v>0.54</v>
      </c>
      <c r="H15" s="15">
        <f t="shared" si="0"/>
        <v>482.76000000000005</v>
      </c>
      <c r="I15" s="15" t="s">
        <v>115</v>
      </c>
    </row>
    <row r="16" spans="1:9" ht="22.5" customHeight="1">
      <c r="A16" s="15">
        <v>9</v>
      </c>
      <c r="B16" s="2" t="s">
        <v>90</v>
      </c>
      <c r="C16" s="2"/>
      <c r="D16" s="15">
        <v>17482</v>
      </c>
      <c r="E16" s="15">
        <v>17792</v>
      </c>
      <c r="F16" s="15">
        <f t="shared" si="1"/>
        <v>310</v>
      </c>
      <c r="G16" s="15">
        <v>0.54</v>
      </c>
      <c r="H16" s="15">
        <f t="shared" si="0"/>
        <v>167.4</v>
      </c>
      <c r="I16" s="15" t="s">
        <v>116</v>
      </c>
    </row>
    <row r="17" spans="1:9" ht="22.5" customHeight="1">
      <c r="A17" s="14">
        <v>10</v>
      </c>
      <c r="B17" s="1" t="s">
        <v>117</v>
      </c>
      <c r="C17" s="2"/>
      <c r="D17" s="15">
        <v>125867</v>
      </c>
      <c r="E17" s="15">
        <v>127706</v>
      </c>
      <c r="F17" s="15">
        <f t="shared" si="1"/>
        <v>1839</v>
      </c>
      <c r="G17" s="15">
        <v>0.54</v>
      </c>
      <c r="H17" s="15">
        <f t="shared" si="0"/>
        <v>993.0600000000001</v>
      </c>
      <c r="I17" s="15" t="s">
        <v>118</v>
      </c>
    </row>
    <row r="18" spans="1:9" ht="22.5" customHeight="1">
      <c r="A18" s="14">
        <v>11</v>
      </c>
      <c r="B18" s="21" t="s">
        <v>119</v>
      </c>
      <c r="C18" s="21"/>
      <c r="D18" s="15">
        <v>8856</v>
      </c>
      <c r="E18" s="15">
        <v>9150</v>
      </c>
      <c r="F18" s="15">
        <f t="shared" si="1"/>
        <v>294</v>
      </c>
      <c r="G18" s="15">
        <v>0.54</v>
      </c>
      <c r="H18" s="15">
        <f t="shared" si="0"/>
        <v>158.76000000000002</v>
      </c>
      <c r="I18" s="15" t="s">
        <v>120</v>
      </c>
    </row>
    <row r="19" spans="1:9" ht="22.5" customHeight="1">
      <c r="A19" s="14">
        <v>12</v>
      </c>
      <c r="B19" s="2" t="s">
        <v>121</v>
      </c>
      <c r="C19" s="2"/>
      <c r="D19" s="15">
        <v>185390</v>
      </c>
      <c r="E19" s="15">
        <v>188580</v>
      </c>
      <c r="F19" s="15">
        <f t="shared" si="1"/>
        <v>3190</v>
      </c>
      <c r="G19" s="15">
        <v>0.54</v>
      </c>
      <c r="H19" s="15">
        <f t="shared" si="0"/>
        <v>1722.6000000000001</v>
      </c>
      <c r="I19" s="2"/>
    </row>
    <row r="20" spans="1:9" ht="22.5" customHeight="1">
      <c r="A20" s="14">
        <v>13</v>
      </c>
      <c r="B20" s="2" t="s">
        <v>122</v>
      </c>
      <c r="C20" s="2"/>
      <c r="D20" s="15">
        <v>5717</v>
      </c>
      <c r="E20" s="15">
        <v>5881</v>
      </c>
      <c r="F20" s="15">
        <f>(E20-D20)*40</f>
        <v>6560</v>
      </c>
      <c r="G20" s="15">
        <v>0.54</v>
      </c>
      <c r="H20" s="15">
        <f t="shared" si="0"/>
        <v>3542.4</v>
      </c>
      <c r="I20" s="1" t="s">
        <v>11</v>
      </c>
    </row>
    <row r="21" spans="1:9" ht="22.5" customHeight="1">
      <c r="A21" s="14"/>
      <c r="B21" s="1" t="s">
        <v>55</v>
      </c>
      <c r="C21" s="2"/>
      <c r="D21" s="15"/>
      <c r="E21" s="15"/>
      <c r="F21" s="15">
        <f>F19+F20</f>
        <v>9750</v>
      </c>
      <c r="G21" s="15"/>
      <c r="H21" s="15">
        <f>F21*0.54</f>
        <v>5265</v>
      </c>
      <c r="I21" s="1"/>
    </row>
    <row r="22" spans="1:9" ht="22.5" customHeight="1">
      <c r="A22" s="14">
        <v>15</v>
      </c>
      <c r="B22" s="2" t="s">
        <v>123</v>
      </c>
      <c r="C22" s="2"/>
      <c r="D22" s="15">
        <v>13588</v>
      </c>
      <c r="E22" s="15">
        <v>13880</v>
      </c>
      <c r="F22" s="15">
        <f>E22-D22</f>
        <v>292</v>
      </c>
      <c r="G22" s="15">
        <v>0.54</v>
      </c>
      <c r="H22" s="15">
        <f>F22*G22</f>
        <v>157.68</v>
      </c>
      <c r="I22" s="2"/>
    </row>
    <row r="23" spans="1:9" ht="22.5" customHeight="1">
      <c r="A23" s="14">
        <v>16</v>
      </c>
      <c r="B23" s="2" t="s">
        <v>124</v>
      </c>
      <c r="C23" s="2" t="s">
        <v>9</v>
      </c>
      <c r="D23" s="15">
        <v>12695</v>
      </c>
      <c r="E23" s="15">
        <v>12870</v>
      </c>
      <c r="F23" s="15">
        <f>(E23-D23)*30</f>
        <v>5250</v>
      </c>
      <c r="G23" s="15">
        <v>0.54</v>
      </c>
      <c r="H23" s="15">
        <f>F23*G23</f>
        <v>2835</v>
      </c>
      <c r="I23" s="2"/>
    </row>
    <row r="24" spans="1:9" ht="22.5" customHeight="1">
      <c r="A24" s="14">
        <v>17</v>
      </c>
      <c r="B24" s="1" t="s">
        <v>55</v>
      </c>
      <c r="C24" s="2"/>
      <c r="D24" s="15"/>
      <c r="E24" s="15"/>
      <c r="F24" s="15">
        <f>F22+F23</f>
        <v>5542</v>
      </c>
      <c r="G24" s="15"/>
      <c r="H24" s="15">
        <f>F24*0.54</f>
        <v>2992.6800000000003</v>
      </c>
      <c r="I24" s="2"/>
    </row>
    <row r="25" spans="1:9" ht="22.5" customHeight="1">
      <c r="A25" s="14">
        <v>18</v>
      </c>
      <c r="B25" s="22" t="s">
        <v>125</v>
      </c>
      <c r="C25" s="22"/>
      <c r="D25" s="22">
        <v>251758</v>
      </c>
      <c r="E25" s="22">
        <v>257477</v>
      </c>
      <c r="F25" s="22">
        <f>E25-D25</f>
        <v>5719</v>
      </c>
      <c r="G25" s="22">
        <v>0.54</v>
      </c>
      <c r="H25" s="22">
        <f>F25*G25</f>
        <v>3088.26</v>
      </c>
      <c r="I25" s="2"/>
    </row>
    <row r="26" spans="1:9" ht="22.5" customHeight="1">
      <c r="A26" s="14">
        <v>19</v>
      </c>
      <c r="B26" s="22" t="s">
        <v>126</v>
      </c>
      <c r="C26" s="22" t="s">
        <v>11</v>
      </c>
      <c r="D26" s="22">
        <v>11333</v>
      </c>
      <c r="E26" s="22">
        <v>11818</v>
      </c>
      <c r="F26" s="22">
        <f>(E26-D26)*40</f>
        <v>19400</v>
      </c>
      <c r="G26" s="22">
        <v>0.54</v>
      </c>
      <c r="H26" s="22">
        <f>F26*G26</f>
        <v>10476</v>
      </c>
      <c r="I26" s="2"/>
    </row>
    <row r="27" spans="1:9" ht="22.5" customHeight="1">
      <c r="A27" s="14"/>
      <c r="B27" s="22" t="s">
        <v>55</v>
      </c>
      <c r="C27" s="22"/>
      <c r="D27" s="22"/>
      <c r="E27" s="22"/>
      <c r="F27" s="22">
        <f>F25+F26</f>
        <v>25119</v>
      </c>
      <c r="G27" s="22"/>
      <c r="H27" s="22">
        <f>F27*0.54</f>
        <v>13564.26</v>
      </c>
      <c r="I27" s="2"/>
    </row>
    <row r="28" spans="1:9" ht="22.5" customHeight="1">
      <c r="A28" s="14">
        <v>20</v>
      </c>
      <c r="B28" s="2" t="s">
        <v>127</v>
      </c>
      <c r="C28" s="2"/>
      <c r="D28" s="15">
        <v>281926</v>
      </c>
      <c r="E28" s="15">
        <v>283952</v>
      </c>
      <c r="F28" s="15">
        <f>E28-D28</f>
        <v>2026</v>
      </c>
      <c r="G28" s="15">
        <v>0.54</v>
      </c>
      <c r="H28" s="15">
        <f>F28*G28</f>
        <v>1094.04</v>
      </c>
      <c r="I28" s="2"/>
    </row>
    <row r="29" spans="1:9" ht="22.5" customHeight="1">
      <c r="A29" s="2"/>
      <c r="B29" s="2" t="s">
        <v>67</v>
      </c>
      <c r="C29" s="2"/>
      <c r="D29" s="2"/>
      <c r="E29" s="2"/>
      <c r="F29" s="15">
        <f>F7+F8+F9+F12+F13+F14+F15+F16+F17+F18+F21+F24+F28+F27</f>
        <v>51939</v>
      </c>
      <c r="G29" s="15"/>
      <c r="H29" s="15">
        <f>H7+H8+H9+H12+H13+H14+H15+H16+H17+H18+H21+H24+H28+H27</f>
        <v>28047.060000000005</v>
      </c>
      <c r="I29" s="15"/>
    </row>
    <row r="30" ht="15.75" customHeight="1">
      <c r="F30" s="23"/>
    </row>
    <row r="31" spans="2:3" ht="15" customHeight="1">
      <c r="B31" s="5" t="s">
        <v>128</v>
      </c>
      <c r="C31" s="5"/>
    </row>
    <row r="32" ht="15" customHeight="1">
      <c r="B32" s="24"/>
    </row>
    <row r="33" ht="22.5" customHeight="1"/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2020-12-30T01:07:32Z</cp:lastPrinted>
  <dcterms:created xsi:type="dcterms:W3CDTF">2009-07-01T02:23:39Z</dcterms:created>
  <dcterms:modified xsi:type="dcterms:W3CDTF">2020-12-30T01:08:48Z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