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300" firstSheet="3" activeTab="8"/>
  </bookViews>
  <sheets>
    <sheet name="沁园 (电)" sheetId="1" r:id="rId1"/>
    <sheet name="沁园（水）" sheetId="2" r:id="rId2"/>
    <sheet name="润园 (电)" sheetId="3" r:id="rId3"/>
    <sheet name="润园（水）" sheetId="4" r:id="rId4"/>
    <sheet name="泽园 (电)" sheetId="5" r:id="rId5"/>
    <sheet name="泽园（水）" sheetId="6" r:id="rId6"/>
    <sheet name="商务租点电费" sheetId="7" r:id="rId7"/>
    <sheet name="澄园膳食租点电费 " sheetId="8" r:id="rId8"/>
    <sheet name="澄园膳食租点水费  " sheetId="9" r:id="rId9"/>
  </sheets>
  <definedNames/>
  <calcPr fullCalcOnLoad="1"/>
</workbook>
</file>

<file path=xl/sharedStrings.xml><?xml version="1.0" encoding="utf-8"?>
<sst xmlns="http://schemas.openxmlformats.org/spreadsheetml/2006/main" count="283" uniqueCount="179">
  <si>
    <t>序号</t>
  </si>
  <si>
    <t>名称</t>
  </si>
  <si>
    <t>电度</t>
  </si>
  <si>
    <t>实用电量</t>
  </si>
  <si>
    <t>水度</t>
  </si>
  <si>
    <t>上月示数</t>
  </si>
  <si>
    <t>本月示数</t>
  </si>
  <si>
    <t>艺禾靓饭</t>
  </si>
  <si>
    <t xml:space="preserve"> </t>
  </si>
  <si>
    <t>合计：</t>
  </si>
  <si>
    <t>饼屋</t>
  </si>
  <si>
    <t>五谷粮</t>
  </si>
  <si>
    <t>上月示数</t>
  </si>
  <si>
    <t>本月示数</t>
  </si>
  <si>
    <t>合计：</t>
  </si>
  <si>
    <t>塔菲</t>
  </si>
  <si>
    <t>巨百餐厅</t>
  </si>
  <si>
    <t>表号</t>
  </si>
  <si>
    <t>倍率</t>
  </si>
  <si>
    <t>200/5</t>
  </si>
  <si>
    <t>艺禾靓饭</t>
  </si>
  <si>
    <r>
      <t>1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</si>
  <si>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r>
      <t>2</t>
    </r>
    <r>
      <rPr>
        <sz val="12"/>
        <rFont val="宋体"/>
        <family val="0"/>
      </rPr>
      <t>00/5</t>
    </r>
  </si>
  <si>
    <t>上月示数</t>
  </si>
  <si>
    <t>本月示数</t>
  </si>
  <si>
    <t>艺禾靓饭</t>
  </si>
  <si>
    <t>合计：</t>
  </si>
  <si>
    <t>大厅</t>
  </si>
  <si>
    <t>单价（元）</t>
  </si>
  <si>
    <t>金额   （元)</t>
  </si>
  <si>
    <t>实用水量</t>
  </si>
  <si>
    <t>单价（元）</t>
  </si>
  <si>
    <t>金额（元）</t>
  </si>
  <si>
    <t>小计</t>
  </si>
  <si>
    <t>小计</t>
  </si>
  <si>
    <t>三层照明</t>
  </si>
  <si>
    <t>小计</t>
  </si>
  <si>
    <t>金额  （元）</t>
  </si>
  <si>
    <t>金额 （元）</t>
  </si>
  <si>
    <t>真之味</t>
  </si>
  <si>
    <t>欧爱奶茶</t>
  </si>
  <si>
    <t>妙香面馆</t>
  </si>
  <si>
    <t>千里香馄饨店</t>
  </si>
  <si>
    <t>炙酷铁板饭</t>
  </si>
  <si>
    <t>味吉鸭血粉丝</t>
  </si>
  <si>
    <t>包天下</t>
  </si>
  <si>
    <t>汉堡皇</t>
  </si>
  <si>
    <t>大叔米线</t>
  </si>
  <si>
    <t>知源坊</t>
  </si>
  <si>
    <t>学士苑</t>
  </si>
  <si>
    <t>知源坊</t>
  </si>
  <si>
    <t>欧爱奶茶馆</t>
  </si>
  <si>
    <t>妙香面馆</t>
  </si>
  <si>
    <t>千里香馄饨</t>
  </si>
  <si>
    <t>炙酷铁板饭</t>
  </si>
  <si>
    <t>鸭血粉丝</t>
  </si>
  <si>
    <t>表1</t>
  </si>
  <si>
    <t>表2</t>
  </si>
  <si>
    <t>表3</t>
  </si>
  <si>
    <t>表4</t>
  </si>
  <si>
    <t>表3</t>
  </si>
  <si>
    <t>表4</t>
  </si>
  <si>
    <t>表2</t>
  </si>
  <si>
    <t>表1</t>
  </si>
  <si>
    <t>表2</t>
  </si>
  <si>
    <t>100/5</t>
  </si>
  <si>
    <t>泽园书报亭</t>
  </si>
  <si>
    <t>润园书报亭</t>
  </si>
  <si>
    <t>川之情</t>
  </si>
  <si>
    <t>150/5</t>
  </si>
  <si>
    <t>川之情</t>
  </si>
  <si>
    <r>
      <t>2</t>
    </r>
    <r>
      <rPr>
        <sz val="12"/>
        <rFont val="宋体"/>
        <family val="0"/>
      </rPr>
      <t>00</t>
    </r>
    <r>
      <rPr>
        <sz val="12"/>
        <rFont val="宋体"/>
        <family val="0"/>
      </rPr>
      <t>/5</t>
    </r>
  </si>
  <si>
    <t>倍率</t>
  </si>
  <si>
    <t>表号5494</t>
  </si>
  <si>
    <t>已扣除饼屋电量</t>
  </si>
  <si>
    <t>备注：巨百餐厅表号5494电量已扣除饼屋电量</t>
  </si>
  <si>
    <t>备注：五谷粮水量已减去服务楼一层厕所用水量</t>
  </si>
  <si>
    <t xml:space="preserve">   </t>
  </si>
  <si>
    <t>序号</t>
  </si>
  <si>
    <t>店名</t>
  </si>
  <si>
    <t>上月示数</t>
  </si>
  <si>
    <t>本月示数</t>
  </si>
  <si>
    <t>实用电量</t>
  </si>
  <si>
    <t>单价</t>
  </si>
  <si>
    <t>金额（元）</t>
  </si>
  <si>
    <t>欧意造型</t>
  </si>
  <si>
    <t>知音图文</t>
  </si>
  <si>
    <t>新春图文</t>
  </si>
  <si>
    <t>合计</t>
  </si>
  <si>
    <t>序号</t>
  </si>
  <si>
    <t>店名</t>
  </si>
  <si>
    <t>上月示数</t>
  </si>
  <si>
    <t>本月示数</t>
  </si>
  <si>
    <t>实用电量</t>
  </si>
  <si>
    <t>单价</t>
  </si>
  <si>
    <t>金额（元）</t>
  </si>
  <si>
    <t>八八酷</t>
  </si>
  <si>
    <t>京客奶茶</t>
  </si>
  <si>
    <t>酷巴客</t>
  </si>
  <si>
    <t>果色花香</t>
  </si>
  <si>
    <t>汤大姐</t>
  </si>
  <si>
    <t>传奇美食</t>
  </si>
  <si>
    <t>东北农家</t>
  </si>
  <si>
    <t>欧培食品</t>
  </si>
  <si>
    <t>清香源</t>
  </si>
  <si>
    <t>上品餐厅</t>
  </si>
  <si>
    <t>龙味拉面</t>
  </si>
  <si>
    <t>小瓦罐</t>
  </si>
  <si>
    <t>世界美食</t>
  </si>
  <si>
    <t>麻辣烫</t>
  </si>
  <si>
    <t>合计</t>
  </si>
  <si>
    <t>备注：麻辣烫电表CT5/200</t>
  </si>
  <si>
    <t>序号</t>
  </si>
  <si>
    <t>店名</t>
  </si>
  <si>
    <t>上月示数</t>
  </si>
  <si>
    <t>本月示数</t>
  </si>
  <si>
    <t>实用水量</t>
  </si>
  <si>
    <t>单价</t>
  </si>
  <si>
    <t>金额（元）</t>
  </si>
  <si>
    <t>京客奶茶</t>
  </si>
  <si>
    <t>汤大姐</t>
  </si>
  <si>
    <t>传奇美食</t>
  </si>
  <si>
    <t>东北农家</t>
  </si>
  <si>
    <t>欧培食品</t>
  </si>
  <si>
    <t>清香源</t>
  </si>
  <si>
    <t>上品餐厅</t>
  </si>
  <si>
    <t>龙味拉面</t>
  </si>
  <si>
    <t>小瓦罐</t>
  </si>
  <si>
    <t>世界美食</t>
  </si>
  <si>
    <t>麻辣烫</t>
  </si>
  <si>
    <t>合计</t>
  </si>
  <si>
    <t>荔湾村</t>
  </si>
  <si>
    <t>清料理</t>
  </si>
  <si>
    <t>禾雨轩</t>
  </si>
  <si>
    <t>小计</t>
  </si>
  <si>
    <t>校园快递</t>
  </si>
  <si>
    <t>200/5</t>
  </si>
  <si>
    <t>快乐麦肯</t>
  </si>
  <si>
    <t>快乐麦肯</t>
  </si>
  <si>
    <t>使用部门签字：</t>
  </si>
  <si>
    <t>抄表人：朱远山</t>
  </si>
  <si>
    <t>使用部门签字：</t>
  </si>
  <si>
    <t>抄表人：朱远山</t>
  </si>
  <si>
    <t>使用部门签字：</t>
  </si>
  <si>
    <t>酷巴客</t>
  </si>
  <si>
    <t>八八酷</t>
  </si>
  <si>
    <t>学士苑</t>
  </si>
  <si>
    <t>洗碗间</t>
  </si>
  <si>
    <t>备注</t>
  </si>
  <si>
    <t>备注</t>
  </si>
  <si>
    <t>备注</t>
  </si>
  <si>
    <t>备注</t>
  </si>
  <si>
    <t>湾仔岛</t>
  </si>
  <si>
    <t>好朋友电量已扣除湾仔岛电量</t>
  </si>
  <si>
    <t>蜜妮莎</t>
  </si>
  <si>
    <t>麻辣香锅</t>
  </si>
  <si>
    <t>麻辣香锅</t>
  </si>
  <si>
    <t>阿才不乖</t>
  </si>
  <si>
    <r>
      <t>膳食沁园租点7</t>
    </r>
    <r>
      <rPr>
        <sz val="16"/>
        <rFont val="宋体"/>
        <family val="0"/>
      </rPr>
      <t>~9月</t>
    </r>
  </si>
  <si>
    <r>
      <t>膳食润园租点7</t>
    </r>
    <r>
      <rPr>
        <sz val="16"/>
        <rFont val="宋体"/>
        <family val="0"/>
      </rPr>
      <t>~9月</t>
    </r>
  </si>
  <si>
    <t>膳食泽园租点7~9月</t>
  </si>
  <si>
    <t>膳食沁园租点7~9月</t>
  </si>
  <si>
    <t>膳食润园租点7~9月</t>
  </si>
  <si>
    <t>商务租点7~9月（电费）</t>
  </si>
  <si>
    <t>澄园膳食租点7~9月（电费）</t>
  </si>
  <si>
    <t>澄园膳食租点7~9月（水费）</t>
  </si>
  <si>
    <t>吉祥馄饨</t>
  </si>
  <si>
    <t>风沙渡</t>
  </si>
  <si>
    <t>风沙渡照明</t>
  </si>
  <si>
    <t>风沙渡动力</t>
  </si>
  <si>
    <t>泉润佰合</t>
  </si>
  <si>
    <t>泉润佰合</t>
  </si>
  <si>
    <t>怪味居</t>
  </si>
  <si>
    <t>怪味居</t>
  </si>
  <si>
    <t>表5</t>
  </si>
  <si>
    <r>
      <t>备注：风沙渡及三层照明C</t>
    </r>
    <r>
      <rPr>
        <sz val="12"/>
        <rFont val="宋体"/>
        <family val="0"/>
      </rPr>
      <t>T5/200</t>
    </r>
  </si>
  <si>
    <t>润园电信</t>
  </si>
  <si>
    <t>润园联通</t>
  </si>
  <si>
    <t>润园移动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</si>
</sst>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22"/>
      <name val="宋体"/>
      <family val="0"/>
    </font>
    <font>
      <sz val="9"/>
      <name val="宋体"/>
      <family val="0"/>
    </font>
    <font>
      <sz val="16"/>
      <name val="宋体"/>
      <family val="0"/>
    </font>
    <font>
      <sz val="12"/>
      <name val="Times New Roman"/>
      <family val="1"/>
    </font>
    <font>
      <sz val="22"/>
      <name val="Times New Roman"/>
      <family val="1"/>
    </font>
    <font>
      <sz val="11"/>
      <name val="宋体"/>
      <family val="0"/>
    </font>
    <font>
      <vertAlign val="subscript"/>
      <sz val="18"/>
      <name val="宋体"/>
      <family val="0"/>
    </font>
    <font>
      <sz val="18"/>
      <color indexed="8"/>
      <name val="宋体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62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indexed="62"/>
      <name val="Cambria"/>
      <family val="0"/>
    </font>
    <font>
      <b/>
      <sz val="15"/>
      <color indexed="62"/>
      <name val="Calibri"/>
      <family val="0"/>
    </font>
    <font>
      <b/>
      <sz val="13"/>
      <color indexed="62"/>
      <name val="Calibri"/>
      <family val="0"/>
    </font>
    <font>
      <b/>
      <sz val="11"/>
      <color indexed="62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name val="Calibri"/>
      <family val="0"/>
    </font>
    <font>
      <sz val="12"/>
      <name val="Cambria"/>
      <family val="0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2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7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7" borderId="0" applyNumberFormat="0" applyBorder="0" applyAlignment="0" applyProtection="0"/>
    <xf numFmtId="0" fontId="28" fillId="13" borderId="0" applyNumberFormat="0" applyBorder="0" applyAlignment="0" applyProtection="0"/>
    <xf numFmtId="0" fontId="28" fillId="3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14" borderId="0" applyNumberFormat="0" applyBorder="0" applyAlignment="0" applyProtection="0"/>
    <xf numFmtId="0" fontId="34" fillId="15" borderId="0" applyNumberFormat="0" applyBorder="0" applyAlignment="0" applyProtection="0"/>
    <xf numFmtId="0" fontId="35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2" borderId="5" applyNumberFormat="0" applyAlignment="0" applyProtection="0"/>
    <xf numFmtId="0" fontId="37" fillId="16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11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41" fillId="22" borderId="0" applyNumberFormat="0" applyBorder="0" applyAlignment="0" applyProtection="0"/>
    <xf numFmtId="0" fontId="42" fillId="2" borderId="8" applyNumberFormat="0" applyAlignment="0" applyProtection="0"/>
    <xf numFmtId="0" fontId="43" fillId="23" borderId="5" applyNumberFormat="0" applyAlignment="0" applyProtection="0"/>
    <xf numFmtId="0" fontId="0" fillId="24" borderId="9" applyNumberFormat="0" applyFont="0" applyAlignment="0" applyProtection="0"/>
  </cellStyleXfs>
  <cellXfs count="64">
    <xf numFmtId="0" fontId="0" fillId="0" borderId="0" xfId="0" applyAlignment="1">
      <alignment vertic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0" fillId="0" borderId="11" xfId="0" applyFill="1" applyBorder="1" applyAlignment="1">
      <alignment horizontal="center"/>
    </xf>
    <xf numFmtId="0" fontId="0" fillId="0" borderId="11" xfId="0" applyFill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horizontal="left"/>
    </xf>
    <xf numFmtId="0" fontId="0" fillId="0" borderId="12" xfId="0" applyFill="1" applyBorder="1" applyAlignment="1">
      <alignment horizontal="center"/>
    </xf>
    <xf numFmtId="0" fontId="0" fillId="0" borderId="0" xfId="0" applyBorder="1" applyAlignment="1">
      <alignment vertical="center"/>
    </xf>
    <xf numFmtId="0" fontId="6" fillId="0" borderId="11" xfId="0" applyFont="1" applyBorder="1" applyAlignment="1">
      <alignment horizontal="center" vertical="center" shrinkToFit="1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0" xfId="0" applyFill="1" applyBorder="1" applyAlignment="1">
      <alignment horizontal="center" vertical="center"/>
    </xf>
    <xf numFmtId="49" fontId="0" fillId="0" borderId="11" xfId="0" applyNumberFormat="1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11" xfId="0" applyNumberFormat="1" applyBorder="1" applyAlignment="1">
      <alignment vertical="center"/>
    </xf>
    <xf numFmtId="0" fontId="0" fillId="0" borderId="15" xfId="0" applyBorder="1" applyAlignment="1">
      <alignment horizontal="center" vertic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9" fillId="0" borderId="11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1" xfId="0" applyBorder="1" applyAlignment="1">
      <alignment horizontal="center" vertical="center"/>
    </xf>
    <xf numFmtId="0" fontId="7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3" xfId="0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5" fillId="0" borderId="0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0" fillId="0" borderId="13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3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4" xfId="0" applyFill="1" applyBorder="1" applyAlignment="1">
      <alignment horizontal="center" vertical="center"/>
    </xf>
    <xf numFmtId="0" fontId="1" fillId="0" borderId="0" xfId="0" applyFont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8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8" fillId="0" borderId="0" xfId="0" applyFont="1" applyAlignment="1">
      <alignment vertical="center"/>
    </xf>
    <xf numFmtId="0" fontId="44" fillId="0" borderId="11" xfId="0" applyFont="1" applyBorder="1" applyAlignment="1">
      <alignment horizontal="center"/>
    </xf>
    <xf numFmtId="0" fontId="0" fillId="0" borderId="11" xfId="0" applyFont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0"/>
  <sheetViews>
    <sheetView zoomScalePageLayoutView="0" workbookViewId="0" topLeftCell="A16">
      <selection activeCell="L21" sqref="L20:L21"/>
    </sheetView>
  </sheetViews>
  <sheetFormatPr defaultColWidth="9.00390625" defaultRowHeight="14.25"/>
  <cols>
    <col min="1" max="1" width="5.875" style="0" customWidth="1"/>
    <col min="2" max="2" width="8.625" style="0" customWidth="1"/>
    <col min="3" max="4" width="8.125" style="0" customWidth="1"/>
    <col min="5" max="5" width="10.25390625" style="0" customWidth="1"/>
    <col min="6" max="6" width="9.50390625" style="0" bestFit="1" customWidth="1"/>
    <col min="7" max="8" width="9.75390625" style="0" customWidth="1"/>
    <col min="9" max="9" width="11.25390625" style="0" customWidth="1"/>
    <col min="10" max="10" width="11.50390625" style="0" customWidth="1"/>
  </cols>
  <sheetData>
    <row r="1" spans="1:10" ht="27.75">
      <c r="A1" s="47"/>
      <c r="B1" s="47"/>
      <c r="C1" s="47"/>
      <c r="D1" s="47"/>
      <c r="E1" s="47"/>
      <c r="F1" s="47"/>
      <c r="G1" s="47"/>
      <c r="H1" s="47"/>
      <c r="I1" s="47"/>
      <c r="J1" s="47"/>
    </row>
    <row r="2" spans="1:10" ht="20.25">
      <c r="A2" s="48" t="s">
        <v>158</v>
      </c>
      <c r="B2" s="48"/>
      <c r="C2" s="48"/>
      <c r="D2" s="48"/>
      <c r="E2" s="48"/>
      <c r="F2" s="48"/>
      <c r="G2" s="48"/>
      <c r="H2" s="48"/>
      <c r="I2" s="48"/>
      <c r="J2" s="48"/>
    </row>
    <row r="3" spans="1:10" ht="14.25">
      <c r="A3" s="38" t="s">
        <v>0</v>
      </c>
      <c r="B3" s="38" t="s">
        <v>1</v>
      </c>
      <c r="C3" s="38" t="s">
        <v>17</v>
      </c>
      <c r="D3" s="38" t="s">
        <v>18</v>
      </c>
      <c r="E3" s="38" t="s">
        <v>2</v>
      </c>
      <c r="F3" s="38"/>
      <c r="G3" s="38" t="s">
        <v>3</v>
      </c>
      <c r="H3" s="45" t="s">
        <v>28</v>
      </c>
      <c r="I3" s="49" t="s">
        <v>29</v>
      </c>
      <c r="J3" s="45" t="s">
        <v>148</v>
      </c>
    </row>
    <row r="4" spans="1:10" ht="18" customHeight="1">
      <c r="A4" s="38"/>
      <c r="B4" s="38"/>
      <c r="C4" s="38"/>
      <c r="D4" s="38"/>
      <c r="E4" s="2" t="s">
        <v>5</v>
      </c>
      <c r="F4" s="2" t="s">
        <v>6</v>
      </c>
      <c r="G4" s="38"/>
      <c r="H4" s="46"/>
      <c r="I4" s="50"/>
      <c r="J4" s="46"/>
    </row>
    <row r="5" spans="1:10" ht="27.75" customHeight="1">
      <c r="A5" s="2">
        <v>1</v>
      </c>
      <c r="B5" s="2" t="s">
        <v>10</v>
      </c>
      <c r="C5" s="2"/>
      <c r="D5" s="2"/>
      <c r="E5" s="2">
        <v>154461</v>
      </c>
      <c r="F5" s="2">
        <v>158205</v>
      </c>
      <c r="G5" s="30">
        <f>F5-E5</f>
        <v>3744</v>
      </c>
      <c r="H5" s="30">
        <v>0.54</v>
      </c>
      <c r="I5" s="30">
        <f>G5*H5</f>
        <v>2021.7600000000002</v>
      </c>
      <c r="J5" s="2"/>
    </row>
    <row r="6" spans="1:10" ht="26.25" customHeight="1">
      <c r="A6" s="2">
        <v>2</v>
      </c>
      <c r="B6" s="2" t="s">
        <v>152</v>
      </c>
      <c r="C6" s="2"/>
      <c r="D6" s="2"/>
      <c r="E6" s="2">
        <v>15783</v>
      </c>
      <c r="F6" s="2">
        <v>17360</v>
      </c>
      <c r="G6" s="30">
        <f>F6-E6</f>
        <v>1577</v>
      </c>
      <c r="H6" s="30">
        <v>0.54</v>
      </c>
      <c r="I6" s="30">
        <f aca="true" t="shared" si="0" ref="I6:I26">G6*H6</f>
        <v>851.58</v>
      </c>
      <c r="J6" s="2"/>
    </row>
    <row r="7" spans="1:10" ht="27.75" customHeight="1">
      <c r="A7" s="42">
        <v>3</v>
      </c>
      <c r="B7" s="42" t="s">
        <v>11</v>
      </c>
      <c r="C7" s="3">
        <v>2226</v>
      </c>
      <c r="D7" s="3" t="s">
        <v>136</v>
      </c>
      <c r="E7" s="3">
        <v>9294</v>
      </c>
      <c r="F7" s="3">
        <v>9418</v>
      </c>
      <c r="G7" s="30">
        <f>(F7-E7)*40</f>
        <v>4960</v>
      </c>
      <c r="H7" s="30">
        <v>0.54</v>
      </c>
      <c r="I7" s="30">
        <f t="shared" si="0"/>
        <v>2678.4</v>
      </c>
      <c r="J7" s="2"/>
    </row>
    <row r="8" spans="1:10" ht="27.75" customHeight="1">
      <c r="A8" s="43"/>
      <c r="B8" s="43"/>
      <c r="C8" s="3">
        <v>2901</v>
      </c>
      <c r="D8" s="3"/>
      <c r="E8" s="3">
        <v>319819</v>
      </c>
      <c r="F8" s="3">
        <v>324082</v>
      </c>
      <c r="G8" s="30">
        <f>F8-E8</f>
        <v>4263</v>
      </c>
      <c r="H8" s="30">
        <v>0.54</v>
      </c>
      <c r="I8" s="30">
        <f t="shared" si="0"/>
        <v>2302.02</v>
      </c>
      <c r="J8" s="2"/>
    </row>
    <row r="9" spans="1:10" ht="28.5" customHeight="1">
      <c r="A9" s="43"/>
      <c r="B9" s="43"/>
      <c r="C9" s="3">
        <v>2854</v>
      </c>
      <c r="D9" s="3"/>
      <c r="E9" s="3">
        <v>64396</v>
      </c>
      <c r="F9" s="3">
        <v>65097</v>
      </c>
      <c r="G9" s="30">
        <f>F9-E9</f>
        <v>701</v>
      </c>
      <c r="H9" s="30">
        <v>0.54</v>
      </c>
      <c r="I9" s="30">
        <f t="shared" si="0"/>
        <v>378.54</v>
      </c>
      <c r="J9" s="2"/>
    </row>
    <row r="10" spans="1:10" ht="27" customHeight="1">
      <c r="A10" s="43"/>
      <c r="B10" s="43"/>
      <c r="C10" s="3">
        <v>1523</v>
      </c>
      <c r="D10" s="3"/>
      <c r="E10" s="3">
        <v>70531</v>
      </c>
      <c r="F10" s="3">
        <v>72811</v>
      </c>
      <c r="G10" s="30">
        <f>F10-E10</f>
        <v>2280</v>
      </c>
      <c r="H10" s="30">
        <v>0.54</v>
      </c>
      <c r="I10" s="30">
        <f t="shared" si="0"/>
        <v>1231.2</v>
      </c>
      <c r="J10" s="2"/>
    </row>
    <row r="11" spans="1:10" ht="27" customHeight="1">
      <c r="A11" s="43"/>
      <c r="B11" s="44"/>
      <c r="C11" s="3">
        <v>1011</v>
      </c>
      <c r="D11" s="3"/>
      <c r="E11" s="3">
        <v>414451</v>
      </c>
      <c r="F11" s="3">
        <v>415109</v>
      </c>
      <c r="G11" s="30">
        <f>F11-E11</f>
        <v>658</v>
      </c>
      <c r="H11" s="30">
        <v>0.54</v>
      </c>
      <c r="I11" s="30">
        <f t="shared" si="0"/>
        <v>355.32000000000005</v>
      </c>
      <c r="J11" s="2"/>
    </row>
    <row r="12" spans="1:10" ht="27" customHeight="1">
      <c r="A12" s="44"/>
      <c r="B12" s="15" t="s">
        <v>33</v>
      </c>
      <c r="C12" s="3"/>
      <c r="D12" s="3"/>
      <c r="E12" s="3"/>
      <c r="F12" s="3"/>
      <c r="G12" s="30">
        <f>SUM(G7:G11)</f>
        <v>12862</v>
      </c>
      <c r="H12" s="30">
        <v>0.54</v>
      </c>
      <c r="I12" s="30">
        <f>SUM(I7:I11)</f>
        <v>6945.48</v>
      </c>
      <c r="J12" s="2"/>
    </row>
    <row r="13" spans="1:10" ht="27" customHeight="1">
      <c r="A13" s="3">
        <v>4</v>
      </c>
      <c r="B13" s="3" t="s">
        <v>15</v>
      </c>
      <c r="C13" s="3"/>
      <c r="D13" s="3" t="s">
        <v>65</v>
      </c>
      <c r="E13" s="3">
        <v>2247</v>
      </c>
      <c r="F13" s="3">
        <v>2319</v>
      </c>
      <c r="G13" s="30">
        <f>(F13-E13)*20</f>
        <v>1440</v>
      </c>
      <c r="H13" s="30">
        <v>0.54</v>
      </c>
      <c r="I13" s="30">
        <f>G13*H13</f>
        <v>777.6</v>
      </c>
      <c r="J13" s="2"/>
    </row>
    <row r="14" spans="1:10" ht="28.5" customHeight="1">
      <c r="A14" s="3">
        <v>5</v>
      </c>
      <c r="B14" s="3" t="s">
        <v>133</v>
      </c>
      <c r="C14" s="3">
        <v>3888</v>
      </c>
      <c r="D14" s="18" t="s">
        <v>71</v>
      </c>
      <c r="E14" s="3">
        <v>2186</v>
      </c>
      <c r="F14" s="3">
        <v>2259</v>
      </c>
      <c r="G14" s="30">
        <f>(F14-E14)*40</f>
        <v>2920</v>
      </c>
      <c r="H14" s="30">
        <v>0.54</v>
      </c>
      <c r="I14" s="30">
        <f t="shared" si="0"/>
        <v>1576.8000000000002</v>
      </c>
      <c r="J14" s="2"/>
    </row>
    <row r="15" spans="1:10" ht="28.5" customHeight="1">
      <c r="A15" s="42">
        <v>6</v>
      </c>
      <c r="B15" s="39" t="s">
        <v>16</v>
      </c>
      <c r="C15" s="3">
        <v>3346</v>
      </c>
      <c r="D15" s="3"/>
      <c r="E15" s="3">
        <v>92435</v>
      </c>
      <c r="F15" s="3">
        <v>94832</v>
      </c>
      <c r="G15" s="30">
        <f>F15-E15</f>
        <v>2397</v>
      </c>
      <c r="H15" s="30">
        <v>0.54</v>
      </c>
      <c r="I15" s="30">
        <f t="shared" si="0"/>
        <v>1294.38</v>
      </c>
      <c r="J15" s="2"/>
    </row>
    <row r="16" spans="1:10" ht="28.5" customHeight="1">
      <c r="A16" s="43"/>
      <c r="B16" s="39"/>
      <c r="C16" s="3">
        <v>3248</v>
      </c>
      <c r="D16" s="3" t="s">
        <v>19</v>
      </c>
      <c r="E16" s="3">
        <v>3643</v>
      </c>
      <c r="F16" s="3">
        <v>3704</v>
      </c>
      <c r="G16" s="30">
        <f>(F16-E16)*40</f>
        <v>2440</v>
      </c>
      <c r="H16" s="30">
        <v>0.54</v>
      </c>
      <c r="I16" s="30">
        <f t="shared" si="0"/>
        <v>1317.6000000000001</v>
      </c>
      <c r="J16" s="2"/>
    </row>
    <row r="17" spans="1:10" ht="30.75" customHeight="1">
      <c r="A17" s="43"/>
      <c r="B17" s="39"/>
      <c r="C17" s="3">
        <v>2884</v>
      </c>
      <c r="D17" s="3"/>
      <c r="E17" s="3">
        <v>62646</v>
      </c>
      <c r="F17" s="3">
        <v>63250</v>
      </c>
      <c r="G17" s="30">
        <f>F17-E17</f>
        <v>604</v>
      </c>
      <c r="H17" s="30">
        <v>0.54</v>
      </c>
      <c r="I17" s="30">
        <f t="shared" si="0"/>
        <v>326.16</v>
      </c>
      <c r="J17" s="2"/>
    </row>
    <row r="18" spans="1:10" ht="27.75" customHeight="1">
      <c r="A18" s="43"/>
      <c r="B18" s="39"/>
      <c r="C18" s="3">
        <v>3236</v>
      </c>
      <c r="D18" s="3"/>
      <c r="E18" s="3">
        <v>51837</v>
      </c>
      <c r="F18" s="3">
        <v>53347</v>
      </c>
      <c r="G18" s="30">
        <f>F18-E18</f>
        <v>1510</v>
      </c>
      <c r="H18" s="30">
        <v>0.54</v>
      </c>
      <c r="I18" s="30">
        <f t="shared" si="0"/>
        <v>815.4000000000001</v>
      </c>
      <c r="J18" s="2"/>
    </row>
    <row r="19" spans="1:10" ht="27.75" customHeight="1">
      <c r="A19" s="43"/>
      <c r="B19" s="39"/>
      <c r="C19" s="3">
        <v>5494</v>
      </c>
      <c r="D19" s="19" t="s">
        <v>21</v>
      </c>
      <c r="E19" s="3">
        <v>5044</v>
      </c>
      <c r="F19" s="3">
        <v>5253</v>
      </c>
      <c r="G19" s="30">
        <f>(F19-E19)*20-G5</f>
        <v>436</v>
      </c>
      <c r="H19" s="30">
        <v>0.54</v>
      </c>
      <c r="I19" s="30">
        <f t="shared" si="0"/>
        <v>235.44000000000003</v>
      </c>
      <c r="J19" s="2"/>
    </row>
    <row r="20" spans="1:10" ht="27" customHeight="1">
      <c r="A20" s="43"/>
      <c r="B20" s="39"/>
      <c r="C20" s="3">
        <v>6706</v>
      </c>
      <c r="D20" s="19"/>
      <c r="E20" s="3">
        <v>72593</v>
      </c>
      <c r="F20" s="3">
        <v>73570</v>
      </c>
      <c r="G20" s="30">
        <f>F20-E20</f>
        <v>977</v>
      </c>
      <c r="H20" s="30">
        <v>0.54</v>
      </c>
      <c r="I20" s="30">
        <f t="shared" si="0"/>
        <v>527.58</v>
      </c>
      <c r="J20" s="2"/>
    </row>
    <row r="21" spans="1:10" ht="27" customHeight="1">
      <c r="A21" s="44"/>
      <c r="B21" s="13" t="s">
        <v>34</v>
      </c>
      <c r="C21" s="13"/>
      <c r="D21" s="20"/>
      <c r="E21" s="13"/>
      <c r="F21" s="13"/>
      <c r="G21" s="31">
        <f>SUM(G15:G20)</f>
        <v>8364</v>
      </c>
      <c r="H21" s="30">
        <v>0.54</v>
      </c>
      <c r="I21" s="30">
        <f>SUM(I15:I20)</f>
        <v>4516.56</v>
      </c>
      <c r="J21" s="2"/>
    </row>
    <row r="22" spans="1:10" ht="28.5" customHeight="1">
      <c r="A22" s="39">
        <v>6</v>
      </c>
      <c r="B22" s="39" t="s">
        <v>170</v>
      </c>
      <c r="C22" s="39">
        <v>3161</v>
      </c>
      <c r="D22" s="41" t="s">
        <v>22</v>
      </c>
      <c r="E22" s="39">
        <v>6898</v>
      </c>
      <c r="F22" s="39">
        <v>7176</v>
      </c>
      <c r="G22" s="40">
        <f>(F22-E22)*40-G6</f>
        <v>9543</v>
      </c>
      <c r="H22" s="30">
        <v>0.54</v>
      </c>
      <c r="I22" s="30">
        <f t="shared" si="0"/>
        <v>5153.22</v>
      </c>
      <c r="J22" s="2"/>
    </row>
    <row r="23" spans="1:10" ht="14.25" customHeight="1" hidden="1">
      <c r="A23" s="39"/>
      <c r="B23" s="39"/>
      <c r="C23" s="39"/>
      <c r="D23" s="41"/>
      <c r="E23" s="39"/>
      <c r="F23" s="39"/>
      <c r="G23" s="40"/>
      <c r="H23" s="30">
        <v>0.54</v>
      </c>
      <c r="I23" s="30">
        <f t="shared" si="0"/>
        <v>0</v>
      </c>
      <c r="J23" s="2"/>
    </row>
    <row r="24" spans="1:10" ht="14.25" customHeight="1" hidden="1">
      <c r="A24" s="39"/>
      <c r="B24" s="39"/>
      <c r="C24" s="39"/>
      <c r="D24" s="41"/>
      <c r="E24" s="39"/>
      <c r="F24" s="39"/>
      <c r="G24" s="40"/>
      <c r="H24" s="30">
        <v>0.54</v>
      </c>
      <c r="I24" s="30">
        <f t="shared" si="0"/>
        <v>0</v>
      </c>
      <c r="J24" s="2"/>
    </row>
    <row r="25" spans="1:10" ht="14.25" customHeight="1" hidden="1">
      <c r="A25" s="39"/>
      <c r="B25" s="39"/>
      <c r="C25" s="39"/>
      <c r="D25" s="39"/>
      <c r="E25" s="39"/>
      <c r="F25" s="39"/>
      <c r="G25" s="40"/>
      <c r="H25" s="30">
        <v>0.54</v>
      </c>
      <c r="I25" s="30">
        <f t="shared" si="0"/>
        <v>0</v>
      </c>
      <c r="J25" s="2"/>
    </row>
    <row r="26" spans="1:10" ht="25.5" customHeight="1">
      <c r="A26" s="3">
        <v>7</v>
      </c>
      <c r="B26" s="3" t="s">
        <v>68</v>
      </c>
      <c r="C26" s="3"/>
      <c r="D26" s="3" t="s">
        <v>69</v>
      </c>
      <c r="E26" s="3">
        <v>1853</v>
      </c>
      <c r="F26" s="3">
        <v>1879</v>
      </c>
      <c r="G26" s="25">
        <f>(F26-E26)*30</f>
        <v>780</v>
      </c>
      <c r="H26" s="32">
        <v>0.54</v>
      </c>
      <c r="I26" s="32">
        <f t="shared" si="0"/>
        <v>421.20000000000005</v>
      </c>
      <c r="J26" s="2"/>
    </row>
    <row r="27" spans="1:10" ht="33" customHeight="1">
      <c r="A27" s="21" t="s">
        <v>9</v>
      </c>
      <c r="B27" s="7" t="s">
        <v>8</v>
      </c>
      <c r="C27" s="7"/>
      <c r="D27" s="7"/>
      <c r="E27" s="2"/>
      <c r="F27" s="2"/>
      <c r="G27" s="2">
        <f>G5+G6+G12+G13+G14+G21+G22+G26</f>
        <v>41230</v>
      </c>
      <c r="H27" s="2"/>
      <c r="I27" s="2">
        <f>I5+I6+I12+I13+I14+I21+I22+I26</f>
        <v>22264.200000000004</v>
      </c>
      <c r="J27" s="2"/>
    </row>
    <row r="28" spans="1:6" ht="22.5" customHeight="1">
      <c r="A28" s="8" t="s">
        <v>75</v>
      </c>
      <c r="B28" s="8"/>
      <c r="C28" s="8" t="s">
        <v>73</v>
      </c>
      <c r="D28" s="8" t="s">
        <v>74</v>
      </c>
      <c r="E28" s="8"/>
      <c r="F28" t="s">
        <v>153</v>
      </c>
    </row>
    <row r="30" spans="1:7" ht="14.25">
      <c r="A30" t="s">
        <v>139</v>
      </c>
      <c r="G30" t="s">
        <v>140</v>
      </c>
    </row>
  </sheetData>
  <sheetProtection/>
  <mergeCells count="22">
    <mergeCell ref="H3:H4"/>
    <mergeCell ref="A1:J1"/>
    <mergeCell ref="A2:J2"/>
    <mergeCell ref="A3:A4"/>
    <mergeCell ref="B3:B4"/>
    <mergeCell ref="E3:F3"/>
    <mergeCell ref="G3:G4"/>
    <mergeCell ref="J3:J4"/>
    <mergeCell ref="I3:I4"/>
    <mergeCell ref="C3:C4"/>
    <mergeCell ref="A7:A12"/>
    <mergeCell ref="A15:A21"/>
    <mergeCell ref="A22:A25"/>
    <mergeCell ref="B15:B20"/>
    <mergeCell ref="B22:B25"/>
    <mergeCell ref="B7:B11"/>
    <mergeCell ref="D3:D4"/>
    <mergeCell ref="F22:F25"/>
    <mergeCell ref="G22:G25"/>
    <mergeCell ref="C22:C25"/>
    <mergeCell ref="D22:D25"/>
    <mergeCell ref="E22:E25"/>
  </mergeCells>
  <printOptions horizontalCentered="1"/>
  <pageMargins left="0.4724409448818898" right="0.7480314960629921" top="1.2598425196850394" bottom="0.984251968503937" header="0.5118110236220472" footer="0.5118110236220472"/>
  <pageSetup horizontalDpi="300" verticalDpi="300" orientation="portrait" paperSize="9" scale="87" r:id="rId1"/>
  <headerFooter alignWithMargins="0">
    <oddHeader>&amp;C&amp;"宋体,加粗"&amp;20经营服务中心租点
月电费明细表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I27"/>
  <sheetViews>
    <sheetView zoomScalePageLayoutView="0" workbookViewId="0" topLeftCell="B10">
      <selection activeCell="E24" sqref="E24"/>
    </sheetView>
  </sheetViews>
  <sheetFormatPr defaultColWidth="9.00390625" defaultRowHeight="14.25"/>
  <cols>
    <col min="1" max="1" width="5.875" style="0" customWidth="1"/>
    <col min="3" max="3" width="6.25390625" style="0" customWidth="1"/>
    <col min="4" max="5" width="11.375" style="0" customWidth="1"/>
    <col min="6" max="6" width="10.625" style="0" customWidth="1"/>
    <col min="7" max="7" width="9.50390625" style="0" customWidth="1"/>
    <col min="8" max="8" width="10.625" style="0" customWidth="1"/>
    <col min="9" max="9" width="13.875" style="0" customWidth="1"/>
  </cols>
  <sheetData>
    <row r="1" spans="1:9" ht="27.75">
      <c r="A1" s="47"/>
      <c r="B1" s="47"/>
      <c r="C1" s="47"/>
      <c r="D1" s="47"/>
      <c r="E1" s="47"/>
      <c r="F1" s="47"/>
      <c r="G1" s="47"/>
      <c r="H1" s="47"/>
      <c r="I1" s="47"/>
    </row>
    <row r="2" spans="1:9" ht="20.25">
      <c r="A2" s="48" t="s">
        <v>161</v>
      </c>
      <c r="B2" s="48"/>
      <c r="C2" s="48"/>
      <c r="D2" s="48"/>
      <c r="E2" s="48"/>
      <c r="F2" s="48"/>
      <c r="G2" s="48"/>
      <c r="H2" s="48"/>
      <c r="I2" s="48"/>
    </row>
    <row r="3" spans="1:9" ht="14.25">
      <c r="A3" s="38" t="s">
        <v>0</v>
      </c>
      <c r="B3" s="38" t="s">
        <v>1</v>
      </c>
      <c r="C3" s="51"/>
      <c r="D3" s="38" t="s">
        <v>4</v>
      </c>
      <c r="E3" s="38"/>
      <c r="F3" s="51" t="s">
        <v>30</v>
      </c>
      <c r="G3" s="45" t="s">
        <v>31</v>
      </c>
      <c r="H3" s="45" t="s">
        <v>32</v>
      </c>
      <c r="I3" s="38" t="s">
        <v>149</v>
      </c>
    </row>
    <row r="4" spans="1:9" ht="18" customHeight="1">
      <c r="A4" s="38"/>
      <c r="B4" s="38"/>
      <c r="C4" s="52"/>
      <c r="D4" s="2" t="s">
        <v>5</v>
      </c>
      <c r="E4" s="2" t="s">
        <v>6</v>
      </c>
      <c r="F4" s="52"/>
      <c r="G4" s="46"/>
      <c r="H4" s="46"/>
      <c r="I4" s="38"/>
    </row>
    <row r="5" spans="1:9" ht="30.75" customHeight="1">
      <c r="A5" s="2">
        <v>1</v>
      </c>
      <c r="B5" s="2" t="s">
        <v>10</v>
      </c>
      <c r="C5" s="2"/>
      <c r="D5" s="2">
        <v>2150</v>
      </c>
      <c r="E5" s="2">
        <v>2201</v>
      </c>
      <c r="F5" s="2">
        <f>E5-D5</f>
        <v>51</v>
      </c>
      <c r="G5" s="2">
        <v>3.1</v>
      </c>
      <c r="H5" s="2">
        <f>F5*G5</f>
        <v>158.1</v>
      </c>
      <c r="I5" s="2"/>
    </row>
    <row r="6" spans="1:9" ht="30.75" customHeight="1">
      <c r="A6" s="2">
        <v>2</v>
      </c>
      <c r="B6" s="2" t="s">
        <v>152</v>
      </c>
      <c r="C6" s="2"/>
      <c r="D6" s="2">
        <v>2913</v>
      </c>
      <c r="E6" s="2">
        <v>2934</v>
      </c>
      <c r="F6" s="2">
        <f aca="true" t="shared" si="0" ref="F6:F21">E6-D6</f>
        <v>21</v>
      </c>
      <c r="G6" s="2">
        <v>3.1</v>
      </c>
      <c r="H6" s="2">
        <f aca="true" t="shared" si="1" ref="H6:H22">F6*G6</f>
        <v>65.10000000000001</v>
      </c>
      <c r="I6" s="2"/>
    </row>
    <row r="7" spans="1:9" ht="30.75" customHeight="1">
      <c r="A7" s="42">
        <v>3</v>
      </c>
      <c r="B7" s="42" t="s">
        <v>11</v>
      </c>
      <c r="C7" s="3" t="s">
        <v>56</v>
      </c>
      <c r="D7" s="3">
        <v>8098</v>
      </c>
      <c r="E7" s="3">
        <v>8425</v>
      </c>
      <c r="F7" s="2">
        <f t="shared" si="0"/>
        <v>327</v>
      </c>
      <c r="G7" s="2">
        <v>3.1</v>
      </c>
      <c r="H7" s="2">
        <f t="shared" si="1"/>
        <v>1013.7</v>
      </c>
      <c r="I7" s="2"/>
    </row>
    <row r="8" spans="1:9" ht="30.75" customHeight="1">
      <c r="A8" s="43"/>
      <c r="B8" s="43"/>
      <c r="C8" s="3" t="s">
        <v>57</v>
      </c>
      <c r="D8" s="3">
        <v>2400</v>
      </c>
      <c r="E8" s="3">
        <v>2500</v>
      </c>
      <c r="F8" s="2">
        <f t="shared" si="0"/>
        <v>100</v>
      </c>
      <c r="G8" s="2">
        <v>3.1</v>
      </c>
      <c r="H8" s="2">
        <f t="shared" si="1"/>
        <v>310</v>
      </c>
      <c r="I8" s="2"/>
    </row>
    <row r="9" spans="1:9" ht="30.75" customHeight="1">
      <c r="A9" s="44"/>
      <c r="B9" s="3" t="s">
        <v>33</v>
      </c>
      <c r="C9" s="22"/>
      <c r="D9" s="3"/>
      <c r="E9" s="3"/>
      <c r="F9" s="2">
        <f>(F7+F8)-50</f>
        <v>377</v>
      </c>
      <c r="G9" s="2">
        <v>3.1</v>
      </c>
      <c r="H9" s="2">
        <f t="shared" si="1"/>
        <v>1168.7</v>
      </c>
      <c r="I9" s="2"/>
    </row>
    <row r="10" spans="1:9" ht="30.75" customHeight="1">
      <c r="A10" s="3">
        <v>4</v>
      </c>
      <c r="B10" s="3" t="s">
        <v>15</v>
      </c>
      <c r="C10" s="24"/>
      <c r="D10" s="3">
        <v>169</v>
      </c>
      <c r="E10" s="3">
        <v>174</v>
      </c>
      <c r="F10" s="2">
        <f>E10-D10</f>
        <v>5</v>
      </c>
      <c r="G10" s="2">
        <v>3.1</v>
      </c>
      <c r="H10" s="2">
        <f t="shared" si="1"/>
        <v>15.5</v>
      </c>
      <c r="I10" s="2"/>
    </row>
    <row r="11" spans="1:9" ht="30.75" customHeight="1">
      <c r="A11" s="3">
        <v>5</v>
      </c>
      <c r="B11" s="3" t="s">
        <v>133</v>
      </c>
      <c r="C11" s="15"/>
      <c r="D11" s="3">
        <v>2599</v>
      </c>
      <c r="E11" s="3">
        <v>2702</v>
      </c>
      <c r="F11" s="2">
        <f t="shared" si="0"/>
        <v>103</v>
      </c>
      <c r="G11" s="2">
        <v>3.1</v>
      </c>
      <c r="H11" s="2">
        <f t="shared" si="1"/>
        <v>319.3</v>
      </c>
      <c r="I11" s="2"/>
    </row>
    <row r="12" spans="1:9" ht="30.75" customHeight="1">
      <c r="A12" s="42">
        <v>6</v>
      </c>
      <c r="B12" s="42" t="s">
        <v>16</v>
      </c>
      <c r="C12" s="3" t="s">
        <v>56</v>
      </c>
      <c r="D12" s="3">
        <v>9082</v>
      </c>
      <c r="E12" s="3">
        <v>9291</v>
      </c>
      <c r="F12" s="2">
        <f t="shared" si="0"/>
        <v>209</v>
      </c>
      <c r="G12" s="2">
        <v>3.1</v>
      </c>
      <c r="H12" s="2">
        <f t="shared" si="1"/>
        <v>647.9</v>
      </c>
      <c r="I12" s="2"/>
    </row>
    <row r="13" spans="1:9" ht="30.75" customHeight="1">
      <c r="A13" s="43"/>
      <c r="B13" s="43"/>
      <c r="C13" s="3" t="s">
        <v>57</v>
      </c>
      <c r="D13" s="3">
        <v>1718</v>
      </c>
      <c r="E13" s="3">
        <v>1891</v>
      </c>
      <c r="F13" s="2">
        <f t="shared" si="0"/>
        <v>173</v>
      </c>
      <c r="G13" s="2">
        <v>3.1</v>
      </c>
      <c r="H13" s="2">
        <f t="shared" si="1"/>
        <v>536.3000000000001</v>
      </c>
      <c r="I13" s="2"/>
    </row>
    <row r="14" spans="1:9" ht="30.75" customHeight="1">
      <c r="A14" s="43"/>
      <c r="B14" s="43"/>
      <c r="C14" s="3" t="s">
        <v>58</v>
      </c>
      <c r="D14" s="3">
        <v>1620</v>
      </c>
      <c r="E14" s="3">
        <v>1688</v>
      </c>
      <c r="F14" s="2">
        <f t="shared" si="0"/>
        <v>68</v>
      </c>
      <c r="G14" s="2">
        <v>3.1</v>
      </c>
      <c r="H14" s="2">
        <f t="shared" si="1"/>
        <v>210.8</v>
      </c>
      <c r="I14" s="2"/>
    </row>
    <row r="15" spans="1:9" ht="30.75" customHeight="1">
      <c r="A15" s="43"/>
      <c r="B15" s="44"/>
      <c r="C15" s="3" t="s">
        <v>59</v>
      </c>
      <c r="D15" s="3">
        <v>1661</v>
      </c>
      <c r="E15" s="3">
        <v>1674</v>
      </c>
      <c r="F15" s="2">
        <f t="shared" si="0"/>
        <v>13</v>
      </c>
      <c r="G15" s="2">
        <v>3.1</v>
      </c>
      <c r="H15" s="2">
        <f t="shared" si="1"/>
        <v>40.300000000000004</v>
      </c>
      <c r="I15" s="2"/>
    </row>
    <row r="16" spans="1:9" ht="30.75" customHeight="1">
      <c r="A16" s="43"/>
      <c r="B16" s="14"/>
      <c r="C16" s="3" t="s">
        <v>174</v>
      </c>
      <c r="D16" s="3">
        <v>530</v>
      </c>
      <c r="E16" s="3">
        <v>530</v>
      </c>
      <c r="F16" s="2">
        <f t="shared" si="0"/>
        <v>0</v>
      </c>
      <c r="G16" s="2">
        <v>3.1</v>
      </c>
      <c r="H16" s="2">
        <f t="shared" si="1"/>
        <v>0</v>
      </c>
      <c r="I16" s="2"/>
    </row>
    <row r="17" spans="1:9" ht="30.75" customHeight="1">
      <c r="A17" s="43"/>
      <c r="B17" s="13" t="s">
        <v>33</v>
      </c>
      <c r="C17" s="13"/>
      <c r="D17" s="3"/>
      <c r="E17" s="3"/>
      <c r="F17" s="2">
        <f>F12+F13+F14+F15+F16</f>
        <v>463</v>
      </c>
      <c r="G17" s="2">
        <v>3.1</v>
      </c>
      <c r="H17" s="2">
        <f t="shared" si="1"/>
        <v>1435.3</v>
      </c>
      <c r="I17" s="2"/>
    </row>
    <row r="18" spans="1:9" ht="30.75" customHeight="1">
      <c r="A18" s="42">
        <v>7</v>
      </c>
      <c r="B18" s="42" t="s">
        <v>171</v>
      </c>
      <c r="C18" s="3" t="s">
        <v>56</v>
      </c>
      <c r="D18" s="3">
        <v>4141</v>
      </c>
      <c r="E18" s="3">
        <v>4336</v>
      </c>
      <c r="F18" s="2">
        <f t="shared" si="0"/>
        <v>195</v>
      </c>
      <c r="G18" s="2">
        <v>3.1</v>
      </c>
      <c r="H18" s="2">
        <f t="shared" si="1"/>
        <v>604.5</v>
      </c>
      <c r="I18" s="2"/>
    </row>
    <row r="19" spans="1:9" ht="30.75" customHeight="1">
      <c r="A19" s="43"/>
      <c r="B19" s="43"/>
      <c r="C19" s="3" t="s">
        <v>57</v>
      </c>
      <c r="D19" s="3">
        <v>3249</v>
      </c>
      <c r="E19" s="3">
        <v>3601</v>
      </c>
      <c r="F19" s="2">
        <f t="shared" si="0"/>
        <v>352</v>
      </c>
      <c r="G19" s="2">
        <v>3.1</v>
      </c>
      <c r="H19" s="2">
        <f t="shared" si="1"/>
        <v>1091.2</v>
      </c>
      <c r="I19" s="2"/>
    </row>
    <row r="20" spans="1:9" ht="30.75" customHeight="1">
      <c r="A20" s="43"/>
      <c r="B20" s="43"/>
      <c r="C20" s="3" t="s">
        <v>60</v>
      </c>
      <c r="D20" s="3">
        <v>179</v>
      </c>
      <c r="E20" s="3">
        <v>205</v>
      </c>
      <c r="F20" s="2">
        <f t="shared" si="0"/>
        <v>26</v>
      </c>
      <c r="G20" s="2">
        <v>3.1</v>
      </c>
      <c r="H20" s="2">
        <f t="shared" si="1"/>
        <v>80.60000000000001</v>
      </c>
      <c r="I20" s="2"/>
    </row>
    <row r="21" spans="1:9" ht="30.75" customHeight="1">
      <c r="A21" s="43"/>
      <c r="B21" s="44"/>
      <c r="C21" s="3" t="s">
        <v>61</v>
      </c>
      <c r="D21" s="3">
        <v>633</v>
      </c>
      <c r="E21" s="3">
        <v>656</v>
      </c>
      <c r="F21" s="2">
        <f t="shared" si="0"/>
        <v>23</v>
      </c>
      <c r="G21" s="2">
        <v>3.1</v>
      </c>
      <c r="H21" s="2">
        <f t="shared" si="1"/>
        <v>71.3</v>
      </c>
      <c r="I21" s="2"/>
    </row>
    <row r="22" spans="1:9" ht="30.75" customHeight="1">
      <c r="A22" s="44"/>
      <c r="B22" s="15" t="s">
        <v>33</v>
      </c>
      <c r="C22" s="15"/>
      <c r="D22" s="3"/>
      <c r="E22" s="3"/>
      <c r="F22" s="2">
        <f>F18+F19+F20+F21</f>
        <v>596</v>
      </c>
      <c r="G22" s="2">
        <v>3.1</v>
      </c>
      <c r="H22" s="2">
        <f t="shared" si="1"/>
        <v>1847.6000000000001</v>
      </c>
      <c r="I22" s="2"/>
    </row>
    <row r="23" spans="1:9" ht="30.75" customHeight="1">
      <c r="A23" s="15">
        <v>8</v>
      </c>
      <c r="B23" s="15" t="s">
        <v>70</v>
      </c>
      <c r="C23" s="15"/>
      <c r="D23" s="3">
        <v>205</v>
      </c>
      <c r="E23" s="3">
        <v>215</v>
      </c>
      <c r="F23" s="2">
        <f>E23-D23</f>
        <v>10</v>
      </c>
      <c r="G23" s="2">
        <v>3.1</v>
      </c>
      <c r="H23" s="2">
        <f>F23*G23</f>
        <v>31</v>
      </c>
      <c r="I23" s="2"/>
    </row>
    <row r="24" spans="1:9" ht="30.75" customHeight="1">
      <c r="A24" s="7" t="s">
        <v>9</v>
      </c>
      <c r="B24" s="7" t="s">
        <v>8</v>
      </c>
      <c r="C24" s="7"/>
      <c r="D24" s="2"/>
      <c r="E24" s="2"/>
      <c r="F24" s="2">
        <f>F5+F6+F9+F10+F11+F17+F22+F23</f>
        <v>1626</v>
      </c>
      <c r="G24" s="2"/>
      <c r="H24" s="2">
        <f>H5+H6+H9+H10+H11+H17+H22+H23</f>
        <v>5040.6</v>
      </c>
      <c r="I24" s="2"/>
    </row>
    <row r="25" spans="1:9" ht="14.25">
      <c r="A25" s="8" t="s">
        <v>76</v>
      </c>
      <c r="B25" s="8"/>
      <c r="C25" s="8"/>
      <c r="D25" s="8"/>
      <c r="E25" s="8"/>
      <c r="F25" s="8"/>
      <c r="G25" s="8"/>
      <c r="H25" s="8"/>
      <c r="I25" s="8"/>
    </row>
    <row r="27" spans="1:7" ht="14.25">
      <c r="A27" t="s">
        <v>141</v>
      </c>
      <c r="G27" t="s">
        <v>142</v>
      </c>
    </row>
  </sheetData>
  <sheetProtection/>
  <mergeCells count="16">
    <mergeCell ref="B18:B21"/>
    <mergeCell ref="A18:A22"/>
    <mergeCell ref="C3:C4"/>
    <mergeCell ref="A1:I1"/>
    <mergeCell ref="A2:I2"/>
    <mergeCell ref="A3:A4"/>
    <mergeCell ref="B3:B4"/>
    <mergeCell ref="D3:E3"/>
    <mergeCell ref="I3:I4"/>
    <mergeCell ref="H3:H4"/>
    <mergeCell ref="G3:G4"/>
    <mergeCell ref="B12:B15"/>
    <mergeCell ref="A12:A17"/>
    <mergeCell ref="B7:B8"/>
    <mergeCell ref="F3:F4"/>
    <mergeCell ref="A7:A9"/>
  </mergeCells>
  <printOptions horizontalCentered="1"/>
  <pageMargins left="0.4724409448818898" right="0.7480314960629921" top="1.2598425196850394" bottom="0.984251968503937" header="0.5118110236220472" footer="0.5118110236220472"/>
  <pageSetup horizontalDpi="300" verticalDpi="300" orientation="portrait" paperSize="9" scale="87" r:id="rId1"/>
  <headerFooter alignWithMargins="0">
    <oddHeader>&amp;C&amp;"宋体,加粗"&amp;20经营服务中心租点
月水费明细表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4">
      <selection activeCell="K14" sqref="K14"/>
    </sheetView>
  </sheetViews>
  <sheetFormatPr defaultColWidth="9.00390625" defaultRowHeight="14.25"/>
  <cols>
    <col min="1" max="1" width="4.50390625" style="0" customWidth="1"/>
    <col min="7" max="7" width="11.25390625" style="0" customWidth="1"/>
    <col min="8" max="8" width="15.375" style="0" customWidth="1"/>
  </cols>
  <sheetData>
    <row r="1" spans="1:8" ht="27">
      <c r="A1" s="56"/>
      <c r="B1" s="56"/>
      <c r="C1" s="56"/>
      <c r="D1" s="56"/>
      <c r="E1" s="56"/>
      <c r="F1" s="56"/>
      <c r="G1" s="56"/>
      <c r="H1" s="56"/>
    </row>
    <row r="2" spans="1:8" ht="20.25">
      <c r="A2" s="48" t="s">
        <v>159</v>
      </c>
      <c r="B2" s="48"/>
      <c r="C2" s="48"/>
      <c r="D2" s="48"/>
      <c r="E2" s="48"/>
      <c r="F2" s="48"/>
      <c r="G2" s="48"/>
      <c r="H2" s="48"/>
    </row>
    <row r="3" spans="1:8" ht="14.25">
      <c r="A3" s="51" t="s">
        <v>0</v>
      </c>
      <c r="B3" s="51" t="s">
        <v>1</v>
      </c>
      <c r="C3" s="57" t="s">
        <v>2</v>
      </c>
      <c r="D3" s="58"/>
      <c r="E3" s="51" t="s">
        <v>3</v>
      </c>
      <c r="F3" s="45" t="s">
        <v>31</v>
      </c>
      <c r="G3" s="45" t="s">
        <v>32</v>
      </c>
      <c r="H3" s="51" t="s">
        <v>150</v>
      </c>
    </row>
    <row r="4" spans="1:8" ht="14.25">
      <c r="A4" s="52"/>
      <c r="B4" s="52"/>
      <c r="C4" s="2" t="s">
        <v>23</v>
      </c>
      <c r="D4" s="2" t="s">
        <v>24</v>
      </c>
      <c r="E4" s="52"/>
      <c r="F4" s="46"/>
      <c r="G4" s="46"/>
      <c r="H4" s="52"/>
    </row>
    <row r="5" spans="1:8" ht="27.75" customHeight="1">
      <c r="A5" s="2">
        <v>1</v>
      </c>
      <c r="B5" s="3" t="s">
        <v>45</v>
      </c>
      <c r="C5" s="2">
        <v>71359</v>
      </c>
      <c r="D5" s="2">
        <v>72270</v>
      </c>
      <c r="E5" s="2">
        <f aca="true" t="shared" si="0" ref="E5:E12">D5-C5</f>
        <v>911</v>
      </c>
      <c r="F5" s="2">
        <v>0.54</v>
      </c>
      <c r="G5" s="2">
        <f>E5*F5</f>
        <v>491.94000000000005</v>
      </c>
      <c r="H5" s="2"/>
    </row>
    <row r="6" spans="1:8" ht="27.75" customHeight="1">
      <c r="A6" s="2">
        <v>2</v>
      </c>
      <c r="B6" s="3" t="s">
        <v>46</v>
      </c>
      <c r="C6" s="2">
        <v>79289</v>
      </c>
      <c r="D6" s="2">
        <v>80564</v>
      </c>
      <c r="E6" s="2">
        <f t="shared" si="0"/>
        <v>1275</v>
      </c>
      <c r="F6" s="2">
        <v>0.54</v>
      </c>
      <c r="G6" s="2">
        <f aca="true" t="shared" si="1" ref="G6:G20">E6*F6</f>
        <v>688.5</v>
      </c>
      <c r="H6" s="2"/>
    </row>
    <row r="7" spans="1:8" ht="27.75" customHeight="1">
      <c r="A7" s="2">
        <v>3</v>
      </c>
      <c r="B7" s="3" t="s">
        <v>47</v>
      </c>
      <c r="C7" s="2">
        <v>75449</v>
      </c>
      <c r="D7" s="2">
        <v>76460</v>
      </c>
      <c r="E7" s="2">
        <f t="shared" si="0"/>
        <v>1011</v>
      </c>
      <c r="F7" s="2">
        <v>0.54</v>
      </c>
      <c r="G7" s="2">
        <f t="shared" si="1"/>
        <v>545.94</v>
      </c>
      <c r="H7" s="2"/>
    </row>
    <row r="8" spans="1:8" ht="27.75" customHeight="1">
      <c r="A8" s="42">
        <v>4</v>
      </c>
      <c r="B8" s="42" t="s">
        <v>48</v>
      </c>
      <c r="C8" s="13">
        <v>48447</v>
      </c>
      <c r="D8" s="13">
        <v>49075</v>
      </c>
      <c r="E8" s="13">
        <f t="shared" si="0"/>
        <v>628</v>
      </c>
      <c r="F8" s="2">
        <v>0.54</v>
      </c>
      <c r="G8" s="2">
        <f t="shared" si="1"/>
        <v>339.12</v>
      </c>
      <c r="H8" s="2"/>
    </row>
    <row r="9" spans="1:8" ht="27.75" customHeight="1">
      <c r="A9" s="44"/>
      <c r="B9" s="44"/>
      <c r="C9" s="13">
        <v>99018</v>
      </c>
      <c r="D9" s="13">
        <v>99706</v>
      </c>
      <c r="E9" s="13">
        <f t="shared" si="0"/>
        <v>688</v>
      </c>
      <c r="F9" s="2">
        <v>0.54</v>
      </c>
      <c r="G9" s="2">
        <f t="shared" si="1"/>
        <v>371.52000000000004</v>
      </c>
      <c r="H9" s="2"/>
    </row>
    <row r="10" spans="1:8" ht="27.75" customHeight="1">
      <c r="A10" s="14"/>
      <c r="B10" s="14" t="s">
        <v>134</v>
      </c>
      <c r="C10" s="13"/>
      <c r="D10" s="13"/>
      <c r="E10" s="13">
        <f>E8+E9</f>
        <v>1316</v>
      </c>
      <c r="F10" s="2">
        <v>0.54</v>
      </c>
      <c r="G10" s="2">
        <f>G8+G9</f>
        <v>710.6400000000001</v>
      </c>
      <c r="H10" s="2"/>
    </row>
    <row r="11" spans="1:8" ht="27.75" customHeight="1">
      <c r="A11" s="53">
        <v>5</v>
      </c>
      <c r="B11" s="53" t="s">
        <v>25</v>
      </c>
      <c r="C11" s="4">
        <v>49168</v>
      </c>
      <c r="D11" s="4">
        <v>49882</v>
      </c>
      <c r="E11" s="4">
        <f t="shared" si="0"/>
        <v>714</v>
      </c>
      <c r="F11" s="2">
        <v>0.54</v>
      </c>
      <c r="G11" s="2">
        <f t="shared" si="1"/>
        <v>385.56</v>
      </c>
      <c r="H11" s="2"/>
    </row>
    <row r="12" spans="1:8" ht="27.75" customHeight="1">
      <c r="A12" s="55"/>
      <c r="B12" s="54"/>
      <c r="C12" s="4">
        <v>20028</v>
      </c>
      <c r="D12" s="4">
        <v>20040</v>
      </c>
      <c r="E12" s="4">
        <f t="shared" si="0"/>
        <v>12</v>
      </c>
      <c r="F12" s="2">
        <v>0.54</v>
      </c>
      <c r="G12" s="2">
        <f t="shared" si="1"/>
        <v>6.48</v>
      </c>
      <c r="H12" s="2"/>
    </row>
    <row r="13" spans="1:8" ht="27.75" customHeight="1">
      <c r="A13" s="44"/>
      <c r="B13" s="17" t="s">
        <v>36</v>
      </c>
      <c r="C13" s="4"/>
      <c r="D13" s="4"/>
      <c r="E13" s="4">
        <f>E11+E12</f>
        <v>726</v>
      </c>
      <c r="F13" s="2">
        <v>0.54</v>
      </c>
      <c r="G13" s="2">
        <f t="shared" si="1"/>
        <v>392.04</v>
      </c>
      <c r="H13" s="2"/>
    </row>
    <row r="14" spans="1:8" ht="27.75" customHeight="1">
      <c r="A14" s="2">
        <v>6</v>
      </c>
      <c r="B14" s="3" t="s">
        <v>49</v>
      </c>
      <c r="C14" s="2">
        <v>51131</v>
      </c>
      <c r="D14" s="2">
        <v>52118</v>
      </c>
      <c r="E14" s="4">
        <f>D14-C14</f>
        <v>987</v>
      </c>
      <c r="F14" s="2">
        <v>0.54</v>
      </c>
      <c r="G14" s="2">
        <f t="shared" si="1"/>
        <v>532.98</v>
      </c>
      <c r="H14" s="2"/>
    </row>
    <row r="15" spans="1:8" ht="27.75" customHeight="1">
      <c r="A15" s="2">
        <v>7</v>
      </c>
      <c r="B15" s="3" t="s">
        <v>166</v>
      </c>
      <c r="C15" s="2">
        <v>43552</v>
      </c>
      <c r="D15" s="2">
        <v>44145</v>
      </c>
      <c r="E15" s="4">
        <f>D15-C15</f>
        <v>593</v>
      </c>
      <c r="F15" s="2">
        <v>0.54</v>
      </c>
      <c r="G15" s="2">
        <f t="shared" si="1"/>
        <v>320.22</v>
      </c>
      <c r="H15" s="2"/>
    </row>
    <row r="16" spans="1:8" ht="27.75" customHeight="1">
      <c r="A16" s="42">
        <v>8</v>
      </c>
      <c r="B16" s="33" t="s">
        <v>168</v>
      </c>
      <c r="C16" s="2">
        <v>8053</v>
      </c>
      <c r="D16" s="2">
        <v>8271</v>
      </c>
      <c r="E16" s="4">
        <f>(D16-C16)*40</f>
        <v>8720</v>
      </c>
      <c r="F16" s="2">
        <v>0.54</v>
      </c>
      <c r="G16" s="2">
        <f t="shared" si="1"/>
        <v>4708.8</v>
      </c>
      <c r="H16" s="2"/>
    </row>
    <row r="17" spans="1:8" ht="27.75" customHeight="1">
      <c r="A17" s="44"/>
      <c r="B17" s="33" t="s">
        <v>169</v>
      </c>
      <c r="C17" s="2">
        <v>5608</v>
      </c>
      <c r="D17" s="2">
        <v>5832</v>
      </c>
      <c r="E17" s="4">
        <f>(D17-C17)*40</f>
        <v>8960</v>
      </c>
      <c r="F17" s="2">
        <v>0.54</v>
      </c>
      <c r="G17" s="2">
        <f t="shared" si="1"/>
        <v>4838.400000000001</v>
      </c>
      <c r="H17" s="2"/>
    </row>
    <row r="18" spans="1:8" ht="27.75" customHeight="1">
      <c r="A18" s="2"/>
      <c r="B18" s="3" t="s">
        <v>33</v>
      </c>
      <c r="C18" s="2"/>
      <c r="D18" s="2"/>
      <c r="E18" s="4"/>
      <c r="F18" s="2"/>
      <c r="G18" s="2">
        <f>G16+G17</f>
        <v>9547.2</v>
      </c>
      <c r="H18" s="2"/>
    </row>
    <row r="19" spans="1:8" ht="27.75" customHeight="1">
      <c r="A19" s="2">
        <v>9</v>
      </c>
      <c r="B19" s="3" t="s">
        <v>35</v>
      </c>
      <c r="C19" s="2">
        <v>7065</v>
      </c>
      <c r="D19" s="2">
        <v>7177</v>
      </c>
      <c r="E19" s="4">
        <f>(D19-C19)*40</f>
        <v>4480</v>
      </c>
      <c r="F19" s="2">
        <v>0.54</v>
      </c>
      <c r="G19" s="2">
        <f t="shared" si="1"/>
        <v>2419.2000000000003</v>
      </c>
      <c r="H19" s="2"/>
    </row>
    <row r="20" spans="1:8" ht="27.75" customHeight="1">
      <c r="A20" s="29">
        <v>10</v>
      </c>
      <c r="B20" s="29" t="s">
        <v>147</v>
      </c>
      <c r="C20" s="2">
        <v>13140</v>
      </c>
      <c r="D20" s="2">
        <v>13570</v>
      </c>
      <c r="E20" s="4">
        <f>D20-C20</f>
        <v>430</v>
      </c>
      <c r="F20" s="2">
        <v>0.54</v>
      </c>
      <c r="G20" s="2">
        <f t="shared" si="1"/>
        <v>232.20000000000002</v>
      </c>
      <c r="H20" s="2"/>
    </row>
    <row r="21" spans="1:8" ht="27.75" customHeight="1">
      <c r="A21" s="7" t="s">
        <v>26</v>
      </c>
      <c r="B21" s="3" t="s">
        <v>8</v>
      </c>
      <c r="C21" s="2"/>
      <c r="D21" s="2"/>
      <c r="E21" s="2">
        <f>E5+E6+E7+E10+E13+E14+E15+E18+E19+E20</f>
        <v>11729</v>
      </c>
      <c r="F21" s="2"/>
      <c r="G21" s="2">
        <f>G5+G6+G7+G10+G13+G14+G15+G18+G19+G20</f>
        <v>15880.860000000002</v>
      </c>
      <c r="H21" s="2"/>
    </row>
    <row r="23" spans="1:2" ht="14.25">
      <c r="A23" s="36" t="s">
        <v>175</v>
      </c>
      <c r="B23" s="37"/>
    </row>
    <row r="25" spans="1:6" ht="14.25">
      <c r="A25" t="s">
        <v>141</v>
      </c>
      <c r="F25" t="s">
        <v>142</v>
      </c>
    </row>
  </sheetData>
  <sheetProtection/>
  <mergeCells count="14">
    <mergeCell ref="E3:E4"/>
    <mergeCell ref="H3:H4"/>
    <mergeCell ref="F3:F4"/>
    <mergeCell ref="G3:G4"/>
    <mergeCell ref="B11:B12"/>
    <mergeCell ref="A11:A13"/>
    <mergeCell ref="B8:B9"/>
    <mergeCell ref="A8:A9"/>
    <mergeCell ref="A16:A17"/>
    <mergeCell ref="A1:H1"/>
    <mergeCell ref="A2:H2"/>
    <mergeCell ref="A3:A4"/>
    <mergeCell ref="B3:B4"/>
    <mergeCell ref="C3:D3"/>
  </mergeCells>
  <printOptions horizontalCentered="1"/>
  <pageMargins left="0.7480314960629921" right="0.7480314960629921" top="1.3385826771653544" bottom="0.984251968503937" header="0.8661417322834646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7">
      <selection activeCell="E28" sqref="E28"/>
    </sheetView>
  </sheetViews>
  <sheetFormatPr defaultColWidth="9.00390625" defaultRowHeight="14.25"/>
  <cols>
    <col min="1" max="1" width="5.125" style="0" customWidth="1"/>
    <col min="5" max="5" width="10.00390625" style="0" customWidth="1"/>
    <col min="7" max="7" width="11.125" style="0" customWidth="1"/>
    <col min="8" max="8" width="16.625" style="0" customWidth="1"/>
  </cols>
  <sheetData>
    <row r="1" spans="1:8" ht="6" customHeight="1">
      <c r="A1" s="56"/>
      <c r="B1" s="56"/>
      <c r="C1" s="56"/>
      <c r="D1" s="56"/>
      <c r="E1" s="56"/>
      <c r="F1" s="56"/>
      <c r="G1" s="56"/>
      <c r="H1" s="56"/>
    </row>
    <row r="2" spans="1:8" ht="24.75" customHeight="1">
      <c r="A2" s="48" t="s">
        <v>162</v>
      </c>
      <c r="B2" s="48"/>
      <c r="C2" s="48"/>
      <c r="D2" s="48"/>
      <c r="E2" s="48"/>
      <c r="F2" s="48"/>
      <c r="G2" s="48"/>
      <c r="H2" s="48"/>
    </row>
    <row r="3" spans="1:8" ht="24.75" customHeight="1">
      <c r="A3" s="51" t="s">
        <v>0</v>
      </c>
      <c r="B3" s="51" t="s">
        <v>1</v>
      </c>
      <c r="C3" s="57" t="s">
        <v>4</v>
      </c>
      <c r="D3" s="58"/>
      <c r="E3" s="51" t="s">
        <v>30</v>
      </c>
      <c r="F3" s="45" t="s">
        <v>31</v>
      </c>
      <c r="G3" s="45" t="s">
        <v>37</v>
      </c>
      <c r="H3" s="51" t="s">
        <v>150</v>
      </c>
    </row>
    <row r="4" spans="1:8" ht="24.75" customHeight="1">
      <c r="A4" s="52"/>
      <c r="B4" s="52"/>
      <c r="C4" s="2" t="s">
        <v>5</v>
      </c>
      <c r="D4" s="2" t="s">
        <v>6</v>
      </c>
      <c r="E4" s="52"/>
      <c r="F4" s="46"/>
      <c r="G4" s="46"/>
      <c r="H4" s="52"/>
    </row>
    <row r="5" spans="1:8" ht="24.75" customHeight="1">
      <c r="A5" s="42">
        <v>1</v>
      </c>
      <c r="B5" s="42" t="s">
        <v>45</v>
      </c>
      <c r="C5" s="2">
        <v>2194</v>
      </c>
      <c r="D5" s="2">
        <v>2224</v>
      </c>
      <c r="E5" s="2">
        <f>D5-C5</f>
        <v>30</v>
      </c>
      <c r="F5" s="2">
        <v>3.1</v>
      </c>
      <c r="G5" s="2">
        <f>E5*F5</f>
        <v>93</v>
      </c>
      <c r="H5" s="2"/>
    </row>
    <row r="6" spans="1:8" ht="24.75" customHeight="1">
      <c r="A6" s="43"/>
      <c r="B6" s="44"/>
      <c r="C6" s="2">
        <v>124</v>
      </c>
      <c r="D6" s="2">
        <v>134</v>
      </c>
      <c r="E6" s="2">
        <f>D6-C6</f>
        <v>10</v>
      </c>
      <c r="F6" s="2">
        <v>3.1</v>
      </c>
      <c r="G6" s="2">
        <f>E6*F6</f>
        <v>31</v>
      </c>
      <c r="H6" s="2"/>
    </row>
    <row r="7" spans="1:8" ht="24.75" customHeight="1">
      <c r="A7" s="44"/>
      <c r="B7" s="3" t="s">
        <v>134</v>
      </c>
      <c r="C7" s="2"/>
      <c r="D7" s="2"/>
      <c r="E7" s="2">
        <f>E5+E6</f>
        <v>40</v>
      </c>
      <c r="F7" s="2">
        <v>3.1</v>
      </c>
      <c r="G7" s="2">
        <f>G5+G6</f>
        <v>124</v>
      </c>
      <c r="H7" s="2"/>
    </row>
    <row r="8" spans="1:8" ht="24.75" customHeight="1">
      <c r="A8" s="42">
        <v>2</v>
      </c>
      <c r="B8" s="42" t="s">
        <v>46</v>
      </c>
      <c r="C8" s="2">
        <v>2449</v>
      </c>
      <c r="D8" s="2">
        <v>2479</v>
      </c>
      <c r="E8" s="2">
        <f aca="true" t="shared" si="0" ref="E8:E24">D8-C8</f>
        <v>30</v>
      </c>
      <c r="F8" s="2">
        <v>3.1</v>
      </c>
      <c r="G8" s="2">
        <f aca="true" t="shared" si="1" ref="G8:G24">E8*F8</f>
        <v>93</v>
      </c>
      <c r="H8" s="2"/>
    </row>
    <row r="9" spans="1:8" ht="24.75" customHeight="1">
      <c r="A9" s="43"/>
      <c r="B9" s="44"/>
      <c r="C9" s="2">
        <v>130</v>
      </c>
      <c r="D9" s="2">
        <v>145</v>
      </c>
      <c r="E9" s="2">
        <f t="shared" si="0"/>
        <v>15</v>
      </c>
      <c r="F9" s="2">
        <v>3.1</v>
      </c>
      <c r="G9" s="2">
        <f t="shared" si="1"/>
        <v>46.5</v>
      </c>
      <c r="H9" s="2"/>
    </row>
    <row r="10" spans="1:8" ht="24.75" customHeight="1">
      <c r="A10" s="44"/>
      <c r="B10" s="14" t="s">
        <v>134</v>
      </c>
      <c r="C10" s="2"/>
      <c r="D10" s="2"/>
      <c r="E10" s="2">
        <f>E8+E9</f>
        <v>45</v>
      </c>
      <c r="F10" s="2">
        <v>3.1</v>
      </c>
      <c r="G10" s="2">
        <f>G8+G9</f>
        <v>139.5</v>
      </c>
      <c r="H10" s="2"/>
    </row>
    <row r="11" spans="1:8" ht="24.75" customHeight="1">
      <c r="A11" s="42">
        <v>3</v>
      </c>
      <c r="B11" s="42" t="s">
        <v>47</v>
      </c>
      <c r="C11" s="2">
        <v>1997</v>
      </c>
      <c r="D11" s="2">
        <v>2027</v>
      </c>
      <c r="E11" s="2">
        <f t="shared" si="0"/>
        <v>30</v>
      </c>
      <c r="F11" s="2">
        <v>3.1</v>
      </c>
      <c r="G11" s="2">
        <f t="shared" si="1"/>
        <v>93</v>
      </c>
      <c r="H11" s="2"/>
    </row>
    <row r="12" spans="1:8" ht="24.75" customHeight="1">
      <c r="A12" s="43"/>
      <c r="B12" s="44"/>
      <c r="C12" s="2">
        <v>1312</v>
      </c>
      <c r="D12" s="2">
        <v>1343</v>
      </c>
      <c r="E12" s="2">
        <f t="shared" si="0"/>
        <v>31</v>
      </c>
      <c r="F12" s="2">
        <v>3.1</v>
      </c>
      <c r="G12" s="2">
        <f t="shared" si="1"/>
        <v>96.10000000000001</v>
      </c>
      <c r="H12" s="2"/>
    </row>
    <row r="13" spans="1:8" ht="24.75" customHeight="1">
      <c r="A13" s="44"/>
      <c r="B13" s="14" t="s">
        <v>134</v>
      </c>
      <c r="C13" s="2"/>
      <c r="D13" s="2"/>
      <c r="E13" s="2">
        <f>E11+E12</f>
        <v>61</v>
      </c>
      <c r="F13" s="2">
        <v>3.1</v>
      </c>
      <c r="G13" s="2">
        <f>G11+G12</f>
        <v>189.10000000000002</v>
      </c>
      <c r="H13" s="2"/>
    </row>
    <row r="14" spans="1:8" ht="24.75" customHeight="1">
      <c r="A14" s="42">
        <v>4</v>
      </c>
      <c r="B14" s="42" t="s">
        <v>50</v>
      </c>
      <c r="C14" s="2">
        <v>2133</v>
      </c>
      <c r="D14" s="2">
        <v>2150</v>
      </c>
      <c r="E14" s="2">
        <f t="shared" si="0"/>
        <v>17</v>
      </c>
      <c r="F14" s="2">
        <v>3.1</v>
      </c>
      <c r="G14" s="2">
        <f t="shared" si="1"/>
        <v>52.7</v>
      </c>
      <c r="H14" s="2"/>
    </row>
    <row r="15" spans="1:8" ht="24.75" customHeight="1">
      <c r="A15" s="43"/>
      <c r="B15" s="44"/>
      <c r="C15" s="2">
        <v>5407</v>
      </c>
      <c r="D15" s="2">
        <v>5491</v>
      </c>
      <c r="E15" s="2">
        <f t="shared" si="0"/>
        <v>84</v>
      </c>
      <c r="F15" s="2">
        <v>3.1</v>
      </c>
      <c r="G15" s="2">
        <f t="shared" si="1"/>
        <v>260.40000000000003</v>
      </c>
      <c r="H15" s="2"/>
    </row>
    <row r="16" spans="1:8" ht="24.75" customHeight="1">
      <c r="A16" s="44"/>
      <c r="B16" s="14" t="s">
        <v>36</v>
      </c>
      <c r="C16" s="2"/>
      <c r="D16" s="2"/>
      <c r="E16" s="2">
        <f>E14+E15</f>
        <v>101</v>
      </c>
      <c r="F16" s="2">
        <v>3.1</v>
      </c>
      <c r="G16" s="2">
        <f>G14+G15</f>
        <v>313.1</v>
      </c>
      <c r="H16" s="2"/>
    </row>
    <row r="17" spans="1:8" ht="24.75" customHeight="1">
      <c r="A17" s="53">
        <v>5</v>
      </c>
      <c r="B17" s="53" t="s">
        <v>7</v>
      </c>
      <c r="C17" s="2">
        <v>2441</v>
      </c>
      <c r="D17" s="2">
        <v>2481</v>
      </c>
      <c r="E17" s="2">
        <f t="shared" si="0"/>
        <v>40</v>
      </c>
      <c r="F17" s="2">
        <v>3.1</v>
      </c>
      <c r="G17" s="2">
        <f t="shared" si="1"/>
        <v>124</v>
      </c>
      <c r="H17" s="2"/>
    </row>
    <row r="18" spans="1:8" ht="24.75" customHeight="1">
      <c r="A18" s="55"/>
      <c r="B18" s="54"/>
      <c r="C18" s="2">
        <v>440</v>
      </c>
      <c r="D18" s="2">
        <v>460</v>
      </c>
      <c r="E18" s="2">
        <f t="shared" si="0"/>
        <v>20</v>
      </c>
      <c r="F18" s="2">
        <v>3.1</v>
      </c>
      <c r="G18" s="2">
        <f t="shared" si="1"/>
        <v>62</v>
      </c>
      <c r="H18" s="2"/>
    </row>
    <row r="19" spans="1:8" ht="24.75" customHeight="1">
      <c r="A19" s="44"/>
      <c r="B19" s="28" t="s">
        <v>134</v>
      </c>
      <c r="C19" s="2"/>
      <c r="D19" s="2"/>
      <c r="E19" s="2">
        <f>E17+E18</f>
        <v>60</v>
      </c>
      <c r="F19" s="2">
        <v>3.1</v>
      </c>
      <c r="G19" s="2">
        <f>G17+G18</f>
        <v>186</v>
      </c>
      <c r="H19" s="2"/>
    </row>
    <row r="20" spans="1:8" ht="24.75" customHeight="1">
      <c r="A20" s="42">
        <v>6</v>
      </c>
      <c r="B20" s="42" t="s">
        <v>146</v>
      </c>
      <c r="C20" s="2">
        <v>3019</v>
      </c>
      <c r="D20" s="2">
        <v>3049</v>
      </c>
      <c r="E20" s="2">
        <f t="shared" si="0"/>
        <v>30</v>
      </c>
      <c r="F20" s="2">
        <v>3.1</v>
      </c>
      <c r="G20" s="2">
        <f t="shared" si="1"/>
        <v>93</v>
      </c>
      <c r="H20" s="2"/>
    </row>
    <row r="21" spans="1:8" ht="24.75" customHeight="1">
      <c r="A21" s="43"/>
      <c r="B21" s="44"/>
      <c r="C21" s="2">
        <v>96</v>
      </c>
      <c r="D21" s="2">
        <v>106</v>
      </c>
      <c r="E21" s="2">
        <f t="shared" si="0"/>
        <v>10</v>
      </c>
      <c r="F21" s="2">
        <v>3.1</v>
      </c>
      <c r="G21" s="2">
        <f t="shared" si="1"/>
        <v>31</v>
      </c>
      <c r="H21" s="2"/>
    </row>
    <row r="22" spans="1:8" ht="24.75" customHeight="1">
      <c r="A22" s="44"/>
      <c r="B22" s="3" t="s">
        <v>134</v>
      </c>
      <c r="C22" s="2"/>
      <c r="D22" s="2"/>
      <c r="E22" s="2">
        <f>E20+E21</f>
        <v>40</v>
      </c>
      <c r="F22" s="2">
        <v>3.1</v>
      </c>
      <c r="G22" s="2">
        <f>G20+G21</f>
        <v>124</v>
      </c>
      <c r="H22" s="2"/>
    </row>
    <row r="23" spans="1:8" ht="24.75" customHeight="1">
      <c r="A23" s="42">
        <v>7</v>
      </c>
      <c r="B23" s="42" t="s">
        <v>166</v>
      </c>
      <c r="C23" s="2">
        <v>4287</v>
      </c>
      <c r="D23" s="2">
        <v>4297</v>
      </c>
      <c r="E23" s="2">
        <f t="shared" si="0"/>
        <v>10</v>
      </c>
      <c r="F23" s="2">
        <v>3.1</v>
      </c>
      <c r="G23" s="2">
        <f t="shared" si="1"/>
        <v>31</v>
      </c>
      <c r="H23" s="2"/>
    </row>
    <row r="24" spans="1:8" ht="24.75" customHeight="1">
      <c r="A24" s="43"/>
      <c r="B24" s="44"/>
      <c r="C24" s="2">
        <v>130</v>
      </c>
      <c r="D24" s="2">
        <v>140</v>
      </c>
      <c r="E24" s="2">
        <f t="shared" si="0"/>
        <v>10</v>
      </c>
      <c r="F24" s="2">
        <v>3.1</v>
      </c>
      <c r="G24" s="2">
        <f t="shared" si="1"/>
        <v>31</v>
      </c>
      <c r="H24" s="2"/>
    </row>
    <row r="25" spans="1:8" ht="24.75" customHeight="1">
      <c r="A25" s="44"/>
      <c r="B25" s="5" t="s">
        <v>134</v>
      </c>
      <c r="C25" s="6"/>
      <c r="D25" s="6"/>
      <c r="E25" s="2">
        <f>E23+E24</f>
        <v>20</v>
      </c>
      <c r="F25" s="2">
        <v>3.1</v>
      </c>
      <c r="G25" s="2">
        <f>G23+G24</f>
        <v>62</v>
      </c>
      <c r="H25" s="2"/>
    </row>
    <row r="26" spans="1:8" ht="24.75" customHeight="1">
      <c r="A26" s="3">
        <v>8</v>
      </c>
      <c r="B26" s="35" t="s">
        <v>167</v>
      </c>
      <c r="C26" s="34">
        <v>95077</v>
      </c>
      <c r="D26" s="62">
        <v>95282</v>
      </c>
      <c r="E26" s="2">
        <f>D26-C26</f>
        <v>205</v>
      </c>
      <c r="F26" s="2">
        <v>3.1</v>
      </c>
      <c r="G26" s="2">
        <f>E26*F26</f>
        <v>635.5</v>
      </c>
      <c r="H26" s="2"/>
    </row>
    <row r="27" spans="1:8" ht="24.75" customHeight="1">
      <c r="A27" s="59" t="s">
        <v>9</v>
      </c>
      <c r="B27" s="60"/>
      <c r="C27" s="2"/>
      <c r="D27" s="2"/>
      <c r="E27" s="2">
        <f>E7+E10+E13+E16+E19+E22+E25+E26</f>
        <v>572</v>
      </c>
      <c r="F27" s="2"/>
      <c r="G27" s="2">
        <f>G7+G10+G13+G16+G19+G22+G25+G26</f>
        <v>1773.2</v>
      </c>
      <c r="H27" s="2"/>
    </row>
    <row r="29" spans="1:7" ht="14.25">
      <c r="A29" t="s">
        <v>141</v>
      </c>
      <c r="G29" t="s">
        <v>142</v>
      </c>
    </row>
  </sheetData>
  <sheetProtection/>
  <mergeCells count="24">
    <mergeCell ref="F3:F4"/>
    <mergeCell ref="B5:B6"/>
    <mergeCell ref="B11:B12"/>
    <mergeCell ref="A5:A7"/>
    <mergeCell ref="A11:A13"/>
    <mergeCell ref="B8:B9"/>
    <mergeCell ref="A8:A10"/>
    <mergeCell ref="G3:G4"/>
    <mergeCell ref="B14:B15"/>
    <mergeCell ref="A14:A16"/>
    <mergeCell ref="A1:H1"/>
    <mergeCell ref="A2:H2"/>
    <mergeCell ref="A3:A4"/>
    <mergeCell ref="B3:B4"/>
    <mergeCell ref="C3:D3"/>
    <mergeCell ref="H3:H4"/>
    <mergeCell ref="E3:E4"/>
    <mergeCell ref="A27:B27"/>
    <mergeCell ref="A23:A25"/>
    <mergeCell ref="B17:B18"/>
    <mergeCell ref="B20:B21"/>
    <mergeCell ref="B23:B24"/>
    <mergeCell ref="A17:A19"/>
    <mergeCell ref="A20:A22"/>
  </mergeCells>
  <printOptions horizontalCentered="1"/>
  <pageMargins left="0.7480314960629921" right="0.7480314960629921" top="1.3385826771653544" bottom="0.984251968503937" header="0.8661417322834646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I23"/>
  <sheetViews>
    <sheetView zoomScalePageLayoutView="0" workbookViewId="0" topLeftCell="A7">
      <selection activeCell="H20" sqref="H20"/>
    </sheetView>
  </sheetViews>
  <sheetFormatPr defaultColWidth="9.00390625" defaultRowHeight="14.25"/>
  <cols>
    <col min="1" max="1" width="4.625" style="0" customWidth="1"/>
    <col min="2" max="2" width="12.50390625" style="0" customWidth="1"/>
    <col min="3" max="3" width="5.875" style="0" customWidth="1"/>
    <col min="4" max="4" width="8.25390625" style="0" customWidth="1"/>
    <col min="5" max="5" width="7.875" style="0" customWidth="1"/>
    <col min="6" max="6" width="8.50390625" style="0" customWidth="1"/>
    <col min="7" max="7" width="8.25390625" style="0" customWidth="1"/>
    <col min="8" max="8" width="9.875" style="0" customWidth="1"/>
    <col min="9" max="9" width="13.875" style="0" customWidth="1"/>
  </cols>
  <sheetData>
    <row r="1" spans="1:9" ht="27">
      <c r="A1" s="56"/>
      <c r="B1" s="56"/>
      <c r="C1" s="56"/>
      <c r="D1" s="56"/>
      <c r="E1" s="56"/>
      <c r="F1" s="56"/>
      <c r="G1" s="56"/>
      <c r="H1" s="56"/>
      <c r="I1" s="56"/>
    </row>
    <row r="2" spans="1:9" ht="20.25">
      <c r="A2" s="48" t="s">
        <v>160</v>
      </c>
      <c r="B2" s="48"/>
      <c r="C2" s="48"/>
      <c r="D2" s="48"/>
      <c r="E2" s="48"/>
      <c r="F2" s="48"/>
      <c r="G2" s="48"/>
      <c r="H2" s="48"/>
      <c r="I2" s="48"/>
    </row>
    <row r="3" spans="1:9" ht="14.25">
      <c r="A3" s="51" t="s">
        <v>0</v>
      </c>
      <c r="B3" s="51" t="s">
        <v>1</v>
      </c>
      <c r="C3" s="51" t="s">
        <v>72</v>
      </c>
      <c r="D3" s="57" t="s">
        <v>2</v>
      </c>
      <c r="E3" s="58"/>
      <c r="F3" s="51" t="s">
        <v>3</v>
      </c>
      <c r="G3" s="45" t="s">
        <v>31</v>
      </c>
      <c r="H3" s="45" t="s">
        <v>32</v>
      </c>
      <c r="I3" s="51" t="s">
        <v>150</v>
      </c>
    </row>
    <row r="4" spans="1:9" ht="14.25">
      <c r="A4" s="52"/>
      <c r="B4" s="52"/>
      <c r="C4" s="52"/>
      <c r="D4" s="2" t="s">
        <v>23</v>
      </c>
      <c r="E4" s="2" t="s">
        <v>24</v>
      </c>
      <c r="F4" s="52"/>
      <c r="G4" s="46"/>
      <c r="H4" s="46"/>
      <c r="I4" s="52"/>
    </row>
    <row r="5" spans="1:9" ht="28.5" customHeight="1">
      <c r="A5" s="1">
        <v>1</v>
      </c>
      <c r="B5" s="42" t="s">
        <v>154</v>
      </c>
      <c r="C5" s="3"/>
      <c r="D5" s="2">
        <v>49437</v>
      </c>
      <c r="E5" s="2">
        <v>50128</v>
      </c>
      <c r="F5" s="3">
        <f>E5-D5</f>
        <v>691</v>
      </c>
      <c r="G5" s="2">
        <v>0.54</v>
      </c>
      <c r="H5" s="2">
        <f>F5*G5</f>
        <v>373.14000000000004</v>
      </c>
      <c r="I5" s="2"/>
    </row>
    <row r="6" spans="1:9" ht="28.5" customHeight="1">
      <c r="A6" s="42">
        <v>2</v>
      </c>
      <c r="B6" s="44"/>
      <c r="C6" s="3"/>
      <c r="D6" s="2">
        <v>46111</v>
      </c>
      <c r="E6" s="2">
        <v>47128</v>
      </c>
      <c r="F6" s="3">
        <f>E6-D6</f>
        <v>1017</v>
      </c>
      <c r="G6" s="2">
        <v>0.54</v>
      </c>
      <c r="H6" s="2">
        <f aca="true" t="shared" si="0" ref="H6:H19">F6*G6</f>
        <v>549.1800000000001</v>
      </c>
      <c r="I6" s="2"/>
    </row>
    <row r="7" spans="1:9" ht="28.5" customHeight="1">
      <c r="A7" s="44"/>
      <c r="B7" s="14" t="s">
        <v>36</v>
      </c>
      <c r="C7" s="3"/>
      <c r="D7" s="16"/>
      <c r="E7" s="16"/>
      <c r="F7" s="13">
        <f>F5+F6</f>
        <v>1708</v>
      </c>
      <c r="G7" s="2">
        <v>0.54</v>
      </c>
      <c r="H7" s="2">
        <f t="shared" si="0"/>
        <v>922.32</v>
      </c>
      <c r="I7" s="2"/>
    </row>
    <row r="8" spans="1:9" ht="28.5" customHeight="1">
      <c r="A8" s="13">
        <v>3</v>
      </c>
      <c r="B8" s="13" t="s">
        <v>39</v>
      </c>
      <c r="C8" s="3"/>
      <c r="D8" s="13">
        <v>99723</v>
      </c>
      <c r="E8" s="13">
        <v>100954</v>
      </c>
      <c r="F8" s="13">
        <f>E8-D8</f>
        <v>1231</v>
      </c>
      <c r="G8" s="2">
        <v>0.54</v>
      </c>
      <c r="H8" s="2">
        <f t="shared" si="0"/>
        <v>664.74</v>
      </c>
      <c r="I8" s="2"/>
    </row>
    <row r="9" spans="1:9" ht="28.5" customHeight="1">
      <c r="A9" s="2">
        <v>4</v>
      </c>
      <c r="B9" s="3" t="s">
        <v>155</v>
      </c>
      <c r="C9" s="3"/>
      <c r="D9" s="2">
        <v>7148</v>
      </c>
      <c r="E9" s="2">
        <v>7521</v>
      </c>
      <c r="F9" s="3">
        <f aca="true" t="shared" si="1" ref="F9:F15">E9-D9</f>
        <v>373</v>
      </c>
      <c r="G9" s="2">
        <v>0.54</v>
      </c>
      <c r="H9" s="2">
        <f t="shared" si="0"/>
        <v>201.42000000000002</v>
      </c>
      <c r="I9" s="2"/>
    </row>
    <row r="10" spans="1:9" ht="28.5" customHeight="1">
      <c r="A10" s="42">
        <v>5</v>
      </c>
      <c r="B10" s="42" t="s">
        <v>20</v>
      </c>
      <c r="C10" s="3"/>
      <c r="D10" s="2">
        <v>41652</v>
      </c>
      <c r="E10" s="2">
        <v>42217</v>
      </c>
      <c r="F10" s="3">
        <f t="shared" si="1"/>
        <v>565</v>
      </c>
      <c r="G10" s="2">
        <v>0.54</v>
      </c>
      <c r="H10" s="2">
        <f t="shared" si="0"/>
        <v>305.1</v>
      </c>
      <c r="I10" s="2"/>
    </row>
    <row r="11" spans="1:9" ht="28.5" customHeight="1">
      <c r="A11" s="43"/>
      <c r="B11" s="44"/>
      <c r="C11" s="3" t="s">
        <v>69</v>
      </c>
      <c r="D11" s="2">
        <v>2119</v>
      </c>
      <c r="E11" s="2">
        <v>2158</v>
      </c>
      <c r="F11" s="3">
        <f>(E11-D11)*30</f>
        <v>1170</v>
      </c>
      <c r="G11" s="2">
        <v>0.54</v>
      </c>
      <c r="H11" s="2">
        <f t="shared" si="0"/>
        <v>631.8000000000001</v>
      </c>
      <c r="I11" s="2"/>
    </row>
    <row r="12" spans="1:9" ht="28.5" customHeight="1">
      <c r="A12" s="44"/>
      <c r="B12" s="15" t="s">
        <v>36</v>
      </c>
      <c r="C12" s="3"/>
      <c r="D12" s="2"/>
      <c r="E12" s="2"/>
      <c r="F12" s="3">
        <f>F10+F11</f>
        <v>1735</v>
      </c>
      <c r="G12" s="2">
        <v>0.54</v>
      </c>
      <c r="H12" s="2">
        <f t="shared" si="0"/>
        <v>936.9000000000001</v>
      </c>
      <c r="I12" s="2"/>
    </row>
    <row r="13" spans="1:9" ht="28.5" customHeight="1">
      <c r="A13" s="1">
        <v>6</v>
      </c>
      <c r="B13" s="3" t="s">
        <v>40</v>
      </c>
      <c r="C13" s="3"/>
      <c r="D13" s="2">
        <v>85794</v>
      </c>
      <c r="E13" s="2">
        <v>86908</v>
      </c>
      <c r="F13" s="3">
        <f t="shared" si="1"/>
        <v>1114</v>
      </c>
      <c r="G13" s="2">
        <v>0.54</v>
      </c>
      <c r="H13" s="2">
        <f t="shared" si="0"/>
        <v>601.5600000000001</v>
      </c>
      <c r="I13" s="2"/>
    </row>
    <row r="14" spans="1:9" ht="28.5" customHeight="1">
      <c r="A14" s="1">
        <v>7</v>
      </c>
      <c r="B14" s="3" t="s">
        <v>172</v>
      </c>
      <c r="C14" s="3"/>
      <c r="D14" s="2">
        <v>15587</v>
      </c>
      <c r="E14" s="2">
        <v>17166</v>
      </c>
      <c r="F14" s="3">
        <f t="shared" si="1"/>
        <v>1579</v>
      </c>
      <c r="G14" s="2">
        <v>0.54</v>
      </c>
      <c r="H14" s="2">
        <f t="shared" si="0"/>
        <v>852.6600000000001</v>
      </c>
      <c r="I14" s="2"/>
    </row>
    <row r="15" spans="1:9" ht="28.5" customHeight="1">
      <c r="A15" s="13">
        <v>8</v>
      </c>
      <c r="B15" s="13" t="s">
        <v>41</v>
      </c>
      <c r="C15" s="3"/>
      <c r="D15" s="16">
        <v>12254</v>
      </c>
      <c r="E15" s="16">
        <v>13056</v>
      </c>
      <c r="F15" s="13">
        <f t="shared" si="1"/>
        <v>802</v>
      </c>
      <c r="G15" s="2">
        <v>0.54</v>
      </c>
      <c r="H15" s="2">
        <f t="shared" si="0"/>
        <v>433.08000000000004</v>
      </c>
      <c r="I15" s="2"/>
    </row>
    <row r="16" spans="1:9" ht="28.5" customHeight="1">
      <c r="A16" s="2">
        <v>9</v>
      </c>
      <c r="B16" s="7" t="s">
        <v>42</v>
      </c>
      <c r="C16" s="7"/>
      <c r="D16" s="2">
        <v>25303</v>
      </c>
      <c r="E16" s="2">
        <v>25353</v>
      </c>
      <c r="F16" s="3">
        <f>E16-D16</f>
        <v>50</v>
      </c>
      <c r="G16" s="2">
        <v>0.54</v>
      </c>
      <c r="H16" s="2">
        <f t="shared" si="0"/>
        <v>27</v>
      </c>
      <c r="I16" s="2"/>
    </row>
    <row r="17" spans="1:9" ht="28.5" customHeight="1">
      <c r="A17" s="1">
        <v>10</v>
      </c>
      <c r="B17" s="3" t="s">
        <v>43</v>
      </c>
      <c r="C17" s="7"/>
      <c r="D17" s="2">
        <v>46425</v>
      </c>
      <c r="E17" s="2">
        <v>47020</v>
      </c>
      <c r="F17" s="3">
        <f>E17-D17</f>
        <v>595</v>
      </c>
      <c r="G17" s="2">
        <v>0.54</v>
      </c>
      <c r="H17" s="2">
        <f t="shared" si="0"/>
        <v>321.3</v>
      </c>
      <c r="I17" s="2"/>
    </row>
    <row r="18" spans="1:9" ht="28.5" customHeight="1">
      <c r="A18" s="1">
        <v>11</v>
      </c>
      <c r="B18" s="9" t="s">
        <v>44</v>
      </c>
      <c r="C18" s="9"/>
      <c r="D18" s="2">
        <v>67833</v>
      </c>
      <c r="E18" s="2">
        <v>70387</v>
      </c>
      <c r="F18" s="3">
        <f>E18-D18</f>
        <v>2554</v>
      </c>
      <c r="G18" s="2">
        <v>0.54</v>
      </c>
      <c r="H18" s="2">
        <f t="shared" si="0"/>
        <v>1379.16</v>
      </c>
      <c r="I18" s="2"/>
    </row>
    <row r="19" spans="1:9" ht="28.5" customHeight="1">
      <c r="A19" s="1">
        <v>12</v>
      </c>
      <c r="B19" s="7" t="s">
        <v>27</v>
      </c>
      <c r="C19" s="7"/>
      <c r="D19" s="2">
        <v>123210</v>
      </c>
      <c r="E19" s="2">
        <v>125976</v>
      </c>
      <c r="F19" s="3">
        <f>E19-D19</f>
        <v>2766</v>
      </c>
      <c r="G19" s="2">
        <v>0.54</v>
      </c>
      <c r="H19" s="2">
        <f t="shared" si="0"/>
        <v>1493.64</v>
      </c>
      <c r="I19" s="7"/>
    </row>
    <row r="20" spans="1:9" ht="28.5" customHeight="1">
      <c r="A20" s="7"/>
      <c r="B20" s="7" t="s">
        <v>26</v>
      </c>
      <c r="C20" s="7"/>
      <c r="D20" s="7"/>
      <c r="E20" s="7"/>
      <c r="F20" s="3">
        <f>F7+F8+F9+F12+F13+F14+F15+F16+F17+F18+F19</f>
        <v>14507</v>
      </c>
      <c r="G20" s="2"/>
      <c r="H20" s="2">
        <f>H7+H8+H9+H12+H13+H14+H15+H16+H17+H18+H19</f>
        <v>7833.780000000001</v>
      </c>
      <c r="I20" s="2"/>
    </row>
    <row r="21" ht="14.25">
      <c r="F21" s="10"/>
    </row>
    <row r="22" spans="2:3" ht="14.25">
      <c r="B22" s="11"/>
      <c r="C22" s="11"/>
    </row>
    <row r="23" spans="2:8" ht="14.25">
      <c r="B23" s="26" t="s">
        <v>141</v>
      </c>
      <c r="H23" t="s">
        <v>142</v>
      </c>
    </row>
  </sheetData>
  <sheetProtection/>
  <mergeCells count="14">
    <mergeCell ref="A1:I1"/>
    <mergeCell ref="A2:I2"/>
    <mergeCell ref="A3:A4"/>
    <mergeCell ref="B3:B4"/>
    <mergeCell ref="D3:E3"/>
    <mergeCell ref="F3:F4"/>
    <mergeCell ref="I3:I4"/>
    <mergeCell ref="B5:B6"/>
    <mergeCell ref="G3:G4"/>
    <mergeCell ref="H3:H4"/>
    <mergeCell ref="A10:A12"/>
    <mergeCell ref="A6:A7"/>
    <mergeCell ref="B10:B11"/>
    <mergeCell ref="C3:C4"/>
  </mergeCells>
  <printOptions horizontalCentered="1"/>
  <pageMargins left="0.7480314960629921" right="0.7480314960629921" top="1.26" bottom="0.984251968503937" header="0.63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I28"/>
  <sheetViews>
    <sheetView zoomScalePageLayoutView="0" workbookViewId="0" topLeftCell="A4">
      <selection activeCell="L16" sqref="L16"/>
    </sheetView>
  </sheetViews>
  <sheetFormatPr defaultColWidth="9.00390625" defaultRowHeight="14.25"/>
  <cols>
    <col min="1" max="1" width="4.50390625" style="0" customWidth="1"/>
    <col min="2" max="2" width="10.625" style="0" customWidth="1"/>
    <col min="3" max="3" width="6.00390625" style="0" customWidth="1"/>
    <col min="4" max="5" width="8.75390625" style="0" customWidth="1"/>
    <col min="6" max="6" width="11.00390625" style="0" customWidth="1"/>
    <col min="8" max="8" width="10.625" style="0" customWidth="1"/>
    <col min="9" max="9" width="10.875" style="0" customWidth="1"/>
  </cols>
  <sheetData>
    <row r="1" spans="1:9" ht="27">
      <c r="A1" s="56"/>
      <c r="B1" s="56"/>
      <c r="C1" s="56"/>
      <c r="D1" s="56"/>
      <c r="E1" s="56"/>
      <c r="F1" s="56"/>
      <c r="G1" s="56"/>
      <c r="H1" s="56"/>
      <c r="I1" s="56"/>
    </row>
    <row r="2" spans="1:9" ht="20.25">
      <c r="A2" s="48" t="s">
        <v>160</v>
      </c>
      <c r="B2" s="48"/>
      <c r="C2" s="48"/>
      <c r="D2" s="48"/>
      <c r="E2" s="48"/>
      <c r="F2" s="48"/>
      <c r="G2" s="48"/>
      <c r="H2" s="48"/>
      <c r="I2" s="48"/>
    </row>
    <row r="3" spans="1:9" ht="14.25">
      <c r="A3" s="51" t="s">
        <v>0</v>
      </c>
      <c r="B3" s="51" t="s">
        <v>1</v>
      </c>
      <c r="C3" s="23"/>
      <c r="D3" s="57" t="s">
        <v>4</v>
      </c>
      <c r="E3" s="58"/>
      <c r="F3" s="45" t="s">
        <v>30</v>
      </c>
      <c r="G3" s="45" t="s">
        <v>31</v>
      </c>
      <c r="H3" s="45" t="s">
        <v>38</v>
      </c>
      <c r="I3" s="51" t="s">
        <v>150</v>
      </c>
    </row>
    <row r="4" spans="1:9" ht="14.25">
      <c r="A4" s="52"/>
      <c r="B4" s="52"/>
      <c r="C4" s="1"/>
      <c r="D4" s="2" t="s">
        <v>12</v>
      </c>
      <c r="E4" s="2" t="s">
        <v>13</v>
      </c>
      <c r="F4" s="46"/>
      <c r="G4" s="46"/>
      <c r="H4" s="46"/>
      <c r="I4" s="52"/>
    </row>
    <row r="5" spans="1:9" ht="24.75" customHeight="1">
      <c r="A5" s="42">
        <v>1</v>
      </c>
      <c r="B5" s="42" t="s">
        <v>154</v>
      </c>
      <c r="C5" s="3" t="s">
        <v>56</v>
      </c>
      <c r="D5" s="2">
        <v>2079</v>
      </c>
      <c r="E5" s="2">
        <v>2145</v>
      </c>
      <c r="F5" s="2">
        <f>E5-D5</f>
        <v>66</v>
      </c>
      <c r="G5" s="2">
        <v>3.1</v>
      </c>
      <c r="H5" s="2">
        <f>F5*G5</f>
        <v>204.6</v>
      </c>
      <c r="I5" s="2"/>
    </row>
    <row r="6" spans="1:9" ht="24.75" customHeight="1">
      <c r="A6" s="44"/>
      <c r="B6" s="44"/>
      <c r="C6" s="3" t="s">
        <v>57</v>
      </c>
      <c r="D6" s="2"/>
      <c r="E6" s="2"/>
      <c r="F6" s="2"/>
      <c r="G6" s="2"/>
      <c r="H6" s="2"/>
      <c r="I6" s="2"/>
    </row>
    <row r="7" spans="1:9" ht="24.75" customHeight="1">
      <c r="A7" s="42">
        <v>2</v>
      </c>
      <c r="B7" s="42" t="s">
        <v>39</v>
      </c>
      <c r="C7" s="3" t="s">
        <v>56</v>
      </c>
      <c r="D7" s="2">
        <v>1100</v>
      </c>
      <c r="E7" s="2">
        <v>1154</v>
      </c>
      <c r="F7" s="2">
        <f aca="true" t="shared" si="0" ref="F7:F24">E7-D7</f>
        <v>54</v>
      </c>
      <c r="G7" s="2">
        <v>3.1</v>
      </c>
      <c r="H7" s="2">
        <f aca="true" t="shared" si="1" ref="H7:H24">F7*G7</f>
        <v>167.4</v>
      </c>
      <c r="I7" s="2"/>
    </row>
    <row r="8" spans="1:9" ht="22.5" customHeight="1">
      <c r="A8" s="44"/>
      <c r="B8" s="44"/>
      <c r="C8" s="3" t="s">
        <v>57</v>
      </c>
      <c r="D8" s="2">
        <v>3967</v>
      </c>
      <c r="E8" s="2">
        <v>4043</v>
      </c>
      <c r="F8" s="2">
        <f t="shared" si="0"/>
        <v>76</v>
      </c>
      <c r="G8" s="2">
        <v>3.1</v>
      </c>
      <c r="H8" s="2">
        <f t="shared" si="1"/>
        <v>235.6</v>
      </c>
      <c r="I8" s="2"/>
    </row>
    <row r="9" spans="1:9" ht="23.25" customHeight="1">
      <c r="A9" s="42">
        <v>3</v>
      </c>
      <c r="B9" s="42" t="s">
        <v>156</v>
      </c>
      <c r="C9" s="3" t="s">
        <v>56</v>
      </c>
      <c r="D9" s="2">
        <v>1898</v>
      </c>
      <c r="E9" s="2">
        <v>2038</v>
      </c>
      <c r="F9" s="2">
        <f t="shared" si="0"/>
        <v>140</v>
      </c>
      <c r="G9" s="2">
        <v>3.1</v>
      </c>
      <c r="H9" s="2">
        <f t="shared" si="1"/>
        <v>434</v>
      </c>
      <c r="I9" s="2"/>
    </row>
    <row r="10" spans="1:9" ht="24" customHeight="1">
      <c r="A10" s="44"/>
      <c r="B10" s="44"/>
      <c r="C10" s="3" t="s">
        <v>57</v>
      </c>
      <c r="D10" s="2">
        <v>47</v>
      </c>
      <c r="E10" s="2">
        <v>47</v>
      </c>
      <c r="F10" s="2">
        <f t="shared" si="0"/>
        <v>0</v>
      </c>
      <c r="G10" s="2">
        <v>3.1</v>
      </c>
      <c r="H10" s="2">
        <f t="shared" si="1"/>
        <v>0</v>
      </c>
      <c r="I10" s="2"/>
    </row>
    <row r="11" spans="1:9" ht="28.5" customHeight="1">
      <c r="A11" s="42">
        <v>4</v>
      </c>
      <c r="B11" s="42" t="s">
        <v>20</v>
      </c>
      <c r="C11" s="3" t="s">
        <v>56</v>
      </c>
      <c r="D11" s="2">
        <v>3760</v>
      </c>
      <c r="E11" s="2">
        <v>3891</v>
      </c>
      <c r="F11" s="2">
        <f t="shared" si="0"/>
        <v>131</v>
      </c>
      <c r="G11" s="2">
        <v>3.1</v>
      </c>
      <c r="H11" s="2">
        <f t="shared" si="1"/>
        <v>406.1</v>
      </c>
      <c r="I11" s="2"/>
    </row>
    <row r="12" spans="1:9" ht="24" customHeight="1">
      <c r="A12" s="44"/>
      <c r="B12" s="44"/>
      <c r="C12" s="3" t="s">
        <v>57</v>
      </c>
      <c r="D12" s="2">
        <v>388</v>
      </c>
      <c r="E12" s="2">
        <v>448</v>
      </c>
      <c r="F12" s="2">
        <f t="shared" si="0"/>
        <v>60</v>
      </c>
      <c r="G12" s="2">
        <v>3.1</v>
      </c>
      <c r="H12" s="2">
        <f t="shared" si="1"/>
        <v>186</v>
      </c>
      <c r="I12" s="2"/>
    </row>
    <row r="13" spans="1:9" ht="26.25" customHeight="1">
      <c r="A13" s="42">
        <v>5</v>
      </c>
      <c r="B13" s="42" t="s">
        <v>51</v>
      </c>
      <c r="C13" s="3" t="s">
        <v>56</v>
      </c>
      <c r="D13" s="2">
        <v>869</v>
      </c>
      <c r="E13" s="2">
        <v>891</v>
      </c>
      <c r="F13" s="2">
        <f t="shared" si="0"/>
        <v>22</v>
      </c>
      <c r="G13" s="2">
        <v>3.1</v>
      </c>
      <c r="H13" s="2">
        <f t="shared" si="1"/>
        <v>68.2</v>
      </c>
      <c r="I13" s="2"/>
    </row>
    <row r="14" spans="1:9" ht="24.75" customHeight="1">
      <c r="A14" s="44"/>
      <c r="B14" s="44"/>
      <c r="C14" s="3" t="s">
        <v>57</v>
      </c>
      <c r="D14" s="2"/>
      <c r="E14" s="2"/>
      <c r="F14" s="2"/>
      <c r="G14" s="2"/>
      <c r="H14" s="2"/>
      <c r="I14" s="2"/>
    </row>
    <row r="15" spans="1:9" ht="25.5" customHeight="1">
      <c r="A15" s="42">
        <v>6</v>
      </c>
      <c r="B15" s="42" t="s">
        <v>173</v>
      </c>
      <c r="C15" s="3" t="s">
        <v>56</v>
      </c>
      <c r="D15" s="2">
        <v>2640</v>
      </c>
      <c r="E15" s="2">
        <v>2670</v>
      </c>
      <c r="F15" s="2">
        <f t="shared" si="0"/>
        <v>30</v>
      </c>
      <c r="G15" s="2">
        <v>3.1</v>
      </c>
      <c r="H15" s="2">
        <f t="shared" si="1"/>
        <v>93</v>
      </c>
      <c r="I15" s="2"/>
    </row>
    <row r="16" spans="1:9" ht="26.25" customHeight="1">
      <c r="A16" s="44"/>
      <c r="B16" s="44"/>
      <c r="C16" s="3" t="s">
        <v>57</v>
      </c>
      <c r="D16" s="2">
        <v>58</v>
      </c>
      <c r="E16" s="2">
        <v>76</v>
      </c>
      <c r="F16" s="2">
        <f t="shared" si="0"/>
        <v>18</v>
      </c>
      <c r="G16" s="2">
        <v>3.1</v>
      </c>
      <c r="H16" s="2">
        <f t="shared" si="1"/>
        <v>55.800000000000004</v>
      </c>
      <c r="I16" s="2"/>
    </row>
    <row r="17" spans="1:9" ht="25.5" customHeight="1">
      <c r="A17" s="42">
        <v>7</v>
      </c>
      <c r="B17" s="42" t="s">
        <v>52</v>
      </c>
      <c r="C17" s="3" t="s">
        <v>56</v>
      </c>
      <c r="D17" s="2">
        <v>650</v>
      </c>
      <c r="E17" s="2">
        <v>678</v>
      </c>
      <c r="F17" s="2">
        <f t="shared" si="0"/>
        <v>28</v>
      </c>
      <c r="G17" s="2">
        <v>3.1</v>
      </c>
      <c r="H17" s="2">
        <f t="shared" si="1"/>
        <v>86.8</v>
      </c>
      <c r="I17" s="2"/>
    </row>
    <row r="18" spans="1:9" ht="24.75" customHeight="1">
      <c r="A18" s="44"/>
      <c r="B18" s="44"/>
      <c r="C18" s="3" t="s">
        <v>57</v>
      </c>
      <c r="D18" s="2">
        <v>3528</v>
      </c>
      <c r="E18" s="2">
        <v>3644</v>
      </c>
      <c r="F18" s="2">
        <f t="shared" si="0"/>
        <v>116</v>
      </c>
      <c r="G18" s="2">
        <v>3.1</v>
      </c>
      <c r="H18" s="2">
        <f t="shared" si="1"/>
        <v>359.6</v>
      </c>
      <c r="I18" s="2"/>
    </row>
    <row r="19" spans="1:9" ht="25.5" customHeight="1">
      <c r="A19" s="42">
        <v>8</v>
      </c>
      <c r="B19" s="42" t="s">
        <v>53</v>
      </c>
      <c r="C19" s="3" t="s">
        <v>56</v>
      </c>
      <c r="D19" s="2">
        <v>3144</v>
      </c>
      <c r="E19" s="2">
        <v>3211</v>
      </c>
      <c r="F19" s="2">
        <f t="shared" si="0"/>
        <v>67</v>
      </c>
      <c r="G19" s="2">
        <v>3.1</v>
      </c>
      <c r="H19" s="2">
        <f>F19*G20</f>
        <v>207.70000000000002</v>
      </c>
      <c r="I19" s="2"/>
    </row>
    <row r="20" spans="1:9" ht="24" customHeight="1">
      <c r="A20" s="44"/>
      <c r="B20" s="44"/>
      <c r="C20" s="3" t="s">
        <v>57</v>
      </c>
      <c r="D20" s="2">
        <v>233</v>
      </c>
      <c r="E20" s="2">
        <v>245</v>
      </c>
      <c r="F20" s="2">
        <f t="shared" si="0"/>
        <v>12</v>
      </c>
      <c r="G20" s="2">
        <v>3.1</v>
      </c>
      <c r="H20" s="2">
        <f>F20*G21</f>
        <v>37.2</v>
      </c>
      <c r="I20" s="2"/>
    </row>
    <row r="21" spans="1:9" ht="26.25" customHeight="1">
      <c r="A21" s="42">
        <v>9</v>
      </c>
      <c r="B21" s="42" t="s">
        <v>54</v>
      </c>
      <c r="C21" s="3" t="s">
        <v>56</v>
      </c>
      <c r="D21" s="2">
        <v>2615</v>
      </c>
      <c r="E21" s="2">
        <v>2671</v>
      </c>
      <c r="F21" s="2">
        <f t="shared" si="0"/>
        <v>56</v>
      </c>
      <c r="G21" s="2">
        <v>3.1</v>
      </c>
      <c r="H21" s="2">
        <f t="shared" si="1"/>
        <v>173.6</v>
      </c>
      <c r="I21" s="2"/>
    </row>
    <row r="22" spans="1:9" ht="24.75" customHeight="1">
      <c r="A22" s="44"/>
      <c r="B22" s="44"/>
      <c r="C22" s="3" t="s">
        <v>62</v>
      </c>
      <c r="D22" s="2">
        <v>235</v>
      </c>
      <c r="E22" s="2">
        <v>260</v>
      </c>
      <c r="F22" s="2">
        <f t="shared" si="0"/>
        <v>25</v>
      </c>
      <c r="G22" s="2">
        <v>3.1</v>
      </c>
      <c r="H22" s="2">
        <f t="shared" si="1"/>
        <v>77.5</v>
      </c>
      <c r="I22" s="2"/>
    </row>
    <row r="23" spans="1:9" ht="24.75" customHeight="1">
      <c r="A23" s="42">
        <v>10</v>
      </c>
      <c r="B23" s="42" t="s">
        <v>55</v>
      </c>
      <c r="C23" s="3" t="s">
        <v>63</v>
      </c>
      <c r="D23" s="2">
        <v>2904</v>
      </c>
      <c r="E23" s="2">
        <v>2981</v>
      </c>
      <c r="F23" s="2">
        <f t="shared" si="0"/>
        <v>77</v>
      </c>
      <c r="G23" s="2">
        <v>3.1</v>
      </c>
      <c r="H23" s="2">
        <f t="shared" si="1"/>
        <v>238.70000000000002</v>
      </c>
      <c r="I23" s="2"/>
    </row>
    <row r="24" spans="1:9" ht="24" customHeight="1">
      <c r="A24" s="44"/>
      <c r="B24" s="44"/>
      <c r="C24" s="3" t="s">
        <v>64</v>
      </c>
      <c r="D24" s="3">
        <v>87</v>
      </c>
      <c r="E24" s="3">
        <v>122</v>
      </c>
      <c r="F24" s="2">
        <f t="shared" si="0"/>
        <v>35</v>
      </c>
      <c r="G24" s="2">
        <v>3.1</v>
      </c>
      <c r="H24" s="2">
        <f t="shared" si="1"/>
        <v>108.5</v>
      </c>
      <c r="I24" s="7"/>
    </row>
    <row r="25" spans="1:9" ht="24" customHeight="1">
      <c r="A25" s="7"/>
      <c r="B25" s="7" t="s">
        <v>14</v>
      </c>
      <c r="C25" s="7"/>
      <c r="D25" s="2"/>
      <c r="E25" s="2"/>
      <c r="F25" s="2">
        <f>SUM(F5:F24)</f>
        <v>1013</v>
      </c>
      <c r="G25" s="2"/>
      <c r="H25" s="2">
        <f>SUM(H5:H24)</f>
        <v>3140.2999999999993</v>
      </c>
      <c r="I25" s="2"/>
    </row>
    <row r="27" spans="2:3" ht="14.25">
      <c r="B27" s="11"/>
      <c r="C27" s="11"/>
    </row>
    <row r="28" spans="2:8" ht="14.25">
      <c r="B28" t="s">
        <v>141</v>
      </c>
      <c r="H28" t="s">
        <v>142</v>
      </c>
    </row>
  </sheetData>
  <sheetProtection/>
  <mergeCells count="29">
    <mergeCell ref="A1:I1"/>
    <mergeCell ref="A2:I2"/>
    <mergeCell ref="A3:A4"/>
    <mergeCell ref="B3:B4"/>
    <mergeCell ref="D3:E3"/>
    <mergeCell ref="I3:I4"/>
    <mergeCell ref="F3:F4"/>
    <mergeCell ref="G3:G4"/>
    <mergeCell ref="H3:H4"/>
    <mergeCell ref="A19:A20"/>
    <mergeCell ref="A21:A22"/>
    <mergeCell ref="A23:A24"/>
    <mergeCell ref="B5:B6"/>
    <mergeCell ref="B9:B10"/>
    <mergeCell ref="B13:B14"/>
    <mergeCell ref="B15:B16"/>
    <mergeCell ref="B7:B8"/>
    <mergeCell ref="B11:B12"/>
    <mergeCell ref="A17:A18"/>
    <mergeCell ref="B19:B20"/>
    <mergeCell ref="B21:B22"/>
    <mergeCell ref="B23:B24"/>
    <mergeCell ref="B17:B18"/>
    <mergeCell ref="A5:A6"/>
    <mergeCell ref="A9:A10"/>
    <mergeCell ref="A13:A14"/>
    <mergeCell ref="A15:A16"/>
    <mergeCell ref="A7:A8"/>
    <mergeCell ref="A11:A12"/>
  </mergeCells>
  <printOptions horizontalCentered="1"/>
  <pageMargins left="0.7480314960629921" right="0.7480314960629921" top="1.26" bottom="0.984251968503937" header="0.63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H21"/>
  <sheetViews>
    <sheetView zoomScalePageLayoutView="0" workbookViewId="0" topLeftCell="A1">
      <selection activeCell="D14" sqref="D14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61" t="s">
        <v>163</v>
      </c>
      <c r="B1" s="61"/>
      <c r="C1" s="61"/>
      <c r="D1" s="61"/>
      <c r="E1" s="61"/>
      <c r="F1" s="61"/>
      <c r="G1" s="61"/>
      <c r="H1" s="61"/>
    </row>
    <row r="2" spans="1:8" ht="30" customHeight="1">
      <c r="A2" s="3" t="s">
        <v>78</v>
      </c>
      <c r="B2" s="3" t="s">
        <v>79</v>
      </c>
      <c r="C2" s="7" t="s">
        <v>80</v>
      </c>
      <c r="D2" s="7" t="s">
        <v>81</v>
      </c>
      <c r="E2" s="7" t="s">
        <v>82</v>
      </c>
      <c r="F2" s="3" t="s">
        <v>83</v>
      </c>
      <c r="G2" s="3" t="s">
        <v>84</v>
      </c>
      <c r="H2" s="3" t="s">
        <v>151</v>
      </c>
    </row>
    <row r="3" spans="1:8" ht="30" customHeight="1">
      <c r="A3" s="3">
        <v>1</v>
      </c>
      <c r="B3" s="3" t="s">
        <v>85</v>
      </c>
      <c r="C3" s="3">
        <v>22410</v>
      </c>
      <c r="D3" s="3">
        <v>23426</v>
      </c>
      <c r="E3" s="3">
        <f aca="true" t="shared" si="0" ref="E3:E13">D3-C3</f>
        <v>1016</v>
      </c>
      <c r="F3" s="3">
        <v>0.54</v>
      </c>
      <c r="G3" s="3">
        <f aca="true" t="shared" si="1" ref="G3:G13">E3*F3</f>
        <v>548.64</v>
      </c>
      <c r="H3" s="3"/>
    </row>
    <row r="4" spans="1:8" ht="30" customHeight="1">
      <c r="A4" s="3">
        <v>2</v>
      </c>
      <c r="B4" s="3" t="s">
        <v>86</v>
      </c>
      <c r="C4" s="3">
        <v>12472</v>
      </c>
      <c r="D4" s="3">
        <v>13114</v>
      </c>
      <c r="E4" s="3">
        <f t="shared" si="0"/>
        <v>642</v>
      </c>
      <c r="F4" s="3">
        <v>0.54</v>
      </c>
      <c r="G4" s="3">
        <f t="shared" si="1"/>
        <v>346.68</v>
      </c>
      <c r="H4" s="3"/>
    </row>
    <row r="5" spans="1:8" ht="30" customHeight="1">
      <c r="A5" s="3">
        <v>3</v>
      </c>
      <c r="B5" s="3" t="s">
        <v>87</v>
      </c>
      <c r="C5" s="3">
        <v>28010</v>
      </c>
      <c r="D5" s="3">
        <v>28415</v>
      </c>
      <c r="E5" s="3">
        <f t="shared" si="0"/>
        <v>405</v>
      </c>
      <c r="F5" s="3">
        <v>0.54</v>
      </c>
      <c r="G5" s="3">
        <f t="shared" si="1"/>
        <v>218.70000000000002</v>
      </c>
      <c r="H5" s="3"/>
    </row>
    <row r="6" spans="1:8" ht="30" customHeight="1">
      <c r="A6" s="3">
        <v>4</v>
      </c>
      <c r="B6" s="3" t="s">
        <v>157</v>
      </c>
      <c r="C6" s="3">
        <v>4158</v>
      </c>
      <c r="D6" s="3">
        <v>4441</v>
      </c>
      <c r="E6" s="3">
        <f t="shared" si="0"/>
        <v>283</v>
      </c>
      <c r="F6" s="3">
        <v>0.54</v>
      </c>
      <c r="G6" s="3">
        <f t="shared" si="1"/>
        <v>152.82000000000002</v>
      </c>
      <c r="H6" s="3"/>
    </row>
    <row r="7" spans="1:8" ht="30" customHeight="1">
      <c r="A7" s="3">
        <v>5</v>
      </c>
      <c r="B7" s="3" t="s">
        <v>135</v>
      </c>
      <c r="C7" s="3">
        <v>32849</v>
      </c>
      <c r="D7" s="3">
        <v>34217</v>
      </c>
      <c r="E7" s="3">
        <f t="shared" si="0"/>
        <v>1368</v>
      </c>
      <c r="F7" s="3">
        <v>0.54</v>
      </c>
      <c r="G7" s="3">
        <f t="shared" si="1"/>
        <v>738.72</v>
      </c>
      <c r="H7" s="3"/>
    </row>
    <row r="8" spans="1:8" ht="30" customHeight="1">
      <c r="A8" s="3">
        <v>6</v>
      </c>
      <c r="B8" s="12" t="s">
        <v>66</v>
      </c>
      <c r="C8" s="3">
        <v>17402</v>
      </c>
      <c r="D8" s="3">
        <v>17906</v>
      </c>
      <c r="E8" s="3">
        <f t="shared" si="0"/>
        <v>504</v>
      </c>
      <c r="F8" s="3">
        <v>0.54</v>
      </c>
      <c r="G8" s="3">
        <f t="shared" si="1"/>
        <v>272.16</v>
      </c>
      <c r="H8" s="3"/>
    </row>
    <row r="9" spans="1:8" ht="30" customHeight="1">
      <c r="A9" s="3">
        <v>7</v>
      </c>
      <c r="B9" s="12" t="s">
        <v>67</v>
      </c>
      <c r="C9" s="3">
        <v>9780</v>
      </c>
      <c r="D9" s="3">
        <v>10278</v>
      </c>
      <c r="E9" s="3">
        <f t="shared" si="0"/>
        <v>498</v>
      </c>
      <c r="F9" s="3">
        <v>0.54</v>
      </c>
      <c r="G9" s="3">
        <f t="shared" si="1"/>
        <v>268.92</v>
      </c>
      <c r="H9" s="3"/>
    </row>
    <row r="10" spans="1:8" ht="30" customHeight="1">
      <c r="A10" s="3">
        <v>8</v>
      </c>
      <c r="B10" s="3" t="s">
        <v>99</v>
      </c>
      <c r="C10" s="3">
        <v>14898</v>
      </c>
      <c r="D10" s="3">
        <v>15298</v>
      </c>
      <c r="E10" s="3">
        <f t="shared" si="0"/>
        <v>400</v>
      </c>
      <c r="F10" s="3">
        <v>0.54</v>
      </c>
      <c r="G10" s="3">
        <f t="shared" si="1"/>
        <v>216</v>
      </c>
      <c r="H10" s="3"/>
    </row>
    <row r="11" spans="1:8" ht="30" customHeight="1">
      <c r="A11" s="3">
        <v>9</v>
      </c>
      <c r="B11" s="63" t="s">
        <v>176</v>
      </c>
      <c r="C11" s="3">
        <v>0</v>
      </c>
      <c r="D11" s="3">
        <v>94</v>
      </c>
      <c r="E11" s="3">
        <f t="shared" si="0"/>
        <v>94</v>
      </c>
      <c r="F11" s="3">
        <v>0.54</v>
      </c>
      <c r="G11" s="3">
        <f t="shared" si="1"/>
        <v>50.760000000000005</v>
      </c>
      <c r="H11" s="3"/>
    </row>
    <row r="12" spans="1:8" ht="30" customHeight="1">
      <c r="A12" s="3">
        <v>10</v>
      </c>
      <c r="B12" s="63" t="s">
        <v>177</v>
      </c>
      <c r="C12" s="3">
        <v>0</v>
      </c>
      <c r="D12" s="3">
        <v>83</v>
      </c>
      <c r="E12" s="3">
        <f t="shared" si="0"/>
        <v>83</v>
      </c>
      <c r="F12" s="3">
        <v>0.54</v>
      </c>
      <c r="G12" s="3">
        <f t="shared" si="1"/>
        <v>44.82</v>
      </c>
      <c r="H12" s="3"/>
    </row>
    <row r="13" spans="1:8" ht="30" customHeight="1">
      <c r="A13" s="3">
        <v>11</v>
      </c>
      <c r="B13" s="63" t="s">
        <v>178</v>
      </c>
      <c r="C13" s="3">
        <v>0</v>
      </c>
      <c r="D13" s="3">
        <v>163</v>
      </c>
      <c r="E13" s="3">
        <f t="shared" si="0"/>
        <v>163</v>
      </c>
      <c r="F13" s="3">
        <v>0.54</v>
      </c>
      <c r="G13" s="3">
        <f t="shared" si="1"/>
        <v>88.02000000000001</v>
      </c>
      <c r="H13" s="3"/>
    </row>
    <row r="14" spans="1:8" ht="30" customHeight="1">
      <c r="A14" s="3">
        <v>12</v>
      </c>
      <c r="B14" s="3"/>
      <c r="C14" s="3"/>
      <c r="D14" s="3"/>
      <c r="E14" s="3"/>
      <c r="F14" s="3"/>
      <c r="G14" s="3"/>
      <c r="H14" s="3"/>
    </row>
    <row r="15" spans="1:8" ht="30" customHeight="1">
      <c r="A15" s="3">
        <v>13</v>
      </c>
      <c r="B15" s="3"/>
      <c r="C15" s="3"/>
      <c r="D15" s="3"/>
      <c r="E15" s="3"/>
      <c r="F15" s="3"/>
      <c r="G15" s="3"/>
      <c r="H15" s="3"/>
    </row>
    <row r="16" spans="1:8" ht="30" customHeight="1">
      <c r="A16" s="3">
        <v>14</v>
      </c>
      <c r="B16" s="3"/>
      <c r="C16" s="3"/>
      <c r="D16" s="3"/>
      <c r="E16" s="3"/>
      <c r="F16" s="3"/>
      <c r="G16" s="3"/>
      <c r="H16" s="3"/>
    </row>
    <row r="17" spans="1:8" ht="30" customHeight="1">
      <c r="A17" s="3">
        <v>15</v>
      </c>
      <c r="B17" s="3"/>
      <c r="C17" s="3"/>
      <c r="D17" s="3"/>
      <c r="E17" s="3"/>
      <c r="F17" s="3"/>
      <c r="G17" s="3"/>
      <c r="H17" s="3"/>
    </row>
    <row r="18" spans="1:8" ht="30" customHeight="1">
      <c r="A18" s="3">
        <v>16</v>
      </c>
      <c r="B18" s="3" t="s">
        <v>88</v>
      </c>
      <c r="C18" s="3"/>
      <c r="D18" s="3"/>
      <c r="E18" s="3">
        <f>SUM(E3:E17)</f>
        <v>5456</v>
      </c>
      <c r="F18" s="3"/>
      <c r="G18" s="3">
        <f>SUM(G3:G17)</f>
        <v>2946.2400000000002</v>
      </c>
      <c r="H18" s="3"/>
    </row>
    <row r="20" ht="14.25">
      <c r="A20" t="s">
        <v>77</v>
      </c>
    </row>
    <row r="21" spans="2:7" ht="14.25">
      <c r="B21" t="s">
        <v>141</v>
      </c>
      <c r="G21" t="s">
        <v>142</v>
      </c>
    </row>
  </sheetData>
  <sheetProtection/>
  <mergeCells count="1">
    <mergeCell ref="A1:H1"/>
  </mergeCells>
  <printOptions horizontalCentered="1"/>
  <pageMargins left="0.7480314960629921" right="0.7480314960629921" top="1.24" bottom="0.984251968503937" header="0.5118110236220472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H22"/>
  <sheetViews>
    <sheetView zoomScalePageLayoutView="0" workbookViewId="0" topLeftCell="A5">
      <selection activeCell="G19" sqref="G19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61" t="s">
        <v>164</v>
      </c>
      <c r="B1" s="61"/>
      <c r="C1" s="61"/>
      <c r="D1" s="61"/>
      <c r="E1" s="61"/>
      <c r="F1" s="61"/>
      <c r="G1" s="61"/>
      <c r="H1" s="61"/>
    </row>
    <row r="2" spans="1:8" ht="30" customHeight="1">
      <c r="A2" s="3" t="s">
        <v>89</v>
      </c>
      <c r="B2" s="3" t="s">
        <v>90</v>
      </c>
      <c r="C2" s="7" t="s">
        <v>91</v>
      </c>
      <c r="D2" s="7" t="s">
        <v>92</v>
      </c>
      <c r="E2" s="7" t="s">
        <v>93</v>
      </c>
      <c r="F2" s="3" t="s">
        <v>94</v>
      </c>
      <c r="G2" s="3" t="s">
        <v>95</v>
      </c>
      <c r="H2" s="3" t="s">
        <v>150</v>
      </c>
    </row>
    <row r="3" spans="1:8" ht="30" customHeight="1">
      <c r="A3" s="3">
        <v>1</v>
      </c>
      <c r="B3" s="3" t="s">
        <v>96</v>
      </c>
      <c r="C3" s="3">
        <v>23838</v>
      </c>
      <c r="D3" s="3">
        <v>24138</v>
      </c>
      <c r="E3" s="3">
        <f>D3-C3</f>
        <v>300</v>
      </c>
      <c r="F3" s="3">
        <v>0.54</v>
      </c>
      <c r="G3" s="3">
        <f>E3*F3</f>
        <v>162</v>
      </c>
      <c r="H3" s="3"/>
    </row>
    <row r="4" spans="1:8" ht="30" customHeight="1">
      <c r="A4" s="3">
        <v>2</v>
      </c>
      <c r="B4" s="3" t="s">
        <v>97</v>
      </c>
      <c r="C4" s="3">
        <v>47562</v>
      </c>
      <c r="D4" s="3">
        <v>50789</v>
      </c>
      <c r="E4" s="3">
        <f aca="true" t="shared" si="0" ref="E4:E17">D4-C4</f>
        <v>3227</v>
      </c>
      <c r="F4" s="3">
        <v>0.54</v>
      </c>
      <c r="G4" s="3">
        <f aca="true" t="shared" si="1" ref="G4:G18">E4*F4</f>
        <v>1742.5800000000002</v>
      </c>
      <c r="H4" s="3"/>
    </row>
    <row r="5" spans="1:8" ht="30" customHeight="1">
      <c r="A5" s="3">
        <v>3</v>
      </c>
      <c r="B5" s="3" t="s">
        <v>98</v>
      </c>
      <c r="C5" s="3">
        <v>23217</v>
      </c>
      <c r="D5" s="3">
        <v>24280</v>
      </c>
      <c r="E5" s="3">
        <f t="shared" si="0"/>
        <v>1063</v>
      </c>
      <c r="F5" s="3">
        <v>0.54</v>
      </c>
      <c r="G5" s="3">
        <f t="shared" si="1"/>
        <v>574.02</v>
      </c>
      <c r="H5" s="3"/>
    </row>
    <row r="6" spans="1:8" ht="30" customHeight="1">
      <c r="A6" s="3">
        <v>4</v>
      </c>
      <c r="B6" s="3" t="s">
        <v>132</v>
      </c>
      <c r="C6" s="3">
        <v>43905</v>
      </c>
      <c r="D6" s="3">
        <v>46317</v>
      </c>
      <c r="E6" s="3">
        <f t="shared" si="0"/>
        <v>2412</v>
      </c>
      <c r="F6" s="3">
        <v>0.54</v>
      </c>
      <c r="G6" s="3">
        <f t="shared" si="1"/>
        <v>1302.48</v>
      </c>
      <c r="H6" s="3"/>
    </row>
    <row r="7" spans="1:8" ht="30" customHeight="1">
      <c r="A7" s="3">
        <v>5</v>
      </c>
      <c r="B7" s="3" t="s">
        <v>100</v>
      </c>
      <c r="C7" s="3">
        <v>27712</v>
      </c>
      <c r="D7" s="3">
        <v>29289</v>
      </c>
      <c r="E7" s="3">
        <f t="shared" si="0"/>
        <v>1577</v>
      </c>
      <c r="F7" s="3">
        <v>0.54</v>
      </c>
      <c r="G7" s="3">
        <f t="shared" si="1"/>
        <v>851.58</v>
      </c>
      <c r="H7" s="3"/>
    </row>
    <row r="8" spans="1:8" ht="30" customHeight="1">
      <c r="A8" s="3">
        <v>6</v>
      </c>
      <c r="B8" s="3" t="s">
        <v>131</v>
      </c>
      <c r="C8" s="3">
        <v>35452</v>
      </c>
      <c r="D8" s="3">
        <v>36996</v>
      </c>
      <c r="E8" s="3">
        <f t="shared" si="0"/>
        <v>1544</v>
      </c>
      <c r="F8" s="3">
        <v>0.54</v>
      </c>
      <c r="G8" s="3">
        <f t="shared" si="1"/>
        <v>833.7600000000001</v>
      </c>
      <c r="H8" s="3"/>
    </row>
    <row r="9" spans="1:8" ht="30" customHeight="1">
      <c r="A9" s="3">
        <v>7</v>
      </c>
      <c r="B9" s="3" t="s">
        <v>101</v>
      </c>
      <c r="C9" s="3">
        <v>26619</v>
      </c>
      <c r="D9" s="3">
        <v>28022</v>
      </c>
      <c r="E9" s="3">
        <f t="shared" si="0"/>
        <v>1403</v>
      </c>
      <c r="F9" s="3">
        <v>0.54</v>
      </c>
      <c r="G9" s="3">
        <f t="shared" si="1"/>
        <v>757.62</v>
      </c>
      <c r="H9" s="3"/>
    </row>
    <row r="10" spans="1:8" ht="30" customHeight="1">
      <c r="A10" s="3">
        <v>8</v>
      </c>
      <c r="B10" s="3" t="s">
        <v>102</v>
      </c>
      <c r="C10" s="3">
        <v>27125</v>
      </c>
      <c r="D10" s="3">
        <v>28394</v>
      </c>
      <c r="E10" s="3">
        <f t="shared" si="0"/>
        <v>1269</v>
      </c>
      <c r="F10" s="3">
        <v>0.54</v>
      </c>
      <c r="G10" s="3">
        <f t="shared" si="1"/>
        <v>685.26</v>
      </c>
      <c r="H10" s="3"/>
    </row>
    <row r="11" spans="1:8" ht="30" customHeight="1">
      <c r="A11" s="3">
        <v>9</v>
      </c>
      <c r="B11" s="3" t="s">
        <v>103</v>
      </c>
      <c r="C11" s="3">
        <v>35963</v>
      </c>
      <c r="D11" s="3">
        <v>39487</v>
      </c>
      <c r="E11" s="3">
        <f t="shared" si="0"/>
        <v>3524</v>
      </c>
      <c r="F11" s="3">
        <v>0.54</v>
      </c>
      <c r="G11" s="3">
        <f t="shared" si="1"/>
        <v>1902.96</v>
      </c>
      <c r="H11" s="3"/>
    </row>
    <row r="12" spans="1:8" ht="30" customHeight="1">
      <c r="A12" s="3">
        <v>10</v>
      </c>
      <c r="B12" s="3" t="s">
        <v>104</v>
      </c>
      <c r="C12" s="3">
        <v>64681</v>
      </c>
      <c r="D12" s="3">
        <v>67550</v>
      </c>
      <c r="E12" s="3">
        <f t="shared" si="0"/>
        <v>2869</v>
      </c>
      <c r="F12" s="3">
        <v>0.54</v>
      </c>
      <c r="G12" s="3">
        <f t="shared" si="1"/>
        <v>1549.26</v>
      </c>
      <c r="H12" s="3"/>
    </row>
    <row r="13" spans="1:8" ht="30" customHeight="1">
      <c r="A13" s="3">
        <v>11</v>
      </c>
      <c r="B13" s="3" t="s">
        <v>137</v>
      </c>
      <c r="C13" s="3">
        <v>44411</v>
      </c>
      <c r="D13" s="3">
        <v>47513</v>
      </c>
      <c r="E13" s="3">
        <f t="shared" si="0"/>
        <v>3102</v>
      </c>
      <c r="F13" s="3">
        <v>0.54</v>
      </c>
      <c r="G13" s="3">
        <f t="shared" si="1"/>
        <v>1675.0800000000002</v>
      </c>
      <c r="H13" s="3"/>
    </row>
    <row r="14" spans="1:8" ht="30" customHeight="1">
      <c r="A14" s="3">
        <v>12</v>
      </c>
      <c r="B14" s="3" t="s">
        <v>105</v>
      </c>
      <c r="C14" s="3">
        <v>64760</v>
      </c>
      <c r="D14" s="3">
        <v>68189</v>
      </c>
      <c r="E14" s="3">
        <f t="shared" si="0"/>
        <v>3429</v>
      </c>
      <c r="F14" s="3">
        <v>0.54</v>
      </c>
      <c r="G14" s="3">
        <f t="shared" si="1"/>
        <v>1851.66</v>
      </c>
      <c r="H14" s="3"/>
    </row>
    <row r="15" spans="1:8" ht="30" customHeight="1">
      <c r="A15" s="3">
        <v>13</v>
      </c>
      <c r="B15" s="3" t="s">
        <v>106</v>
      </c>
      <c r="C15" s="3">
        <v>31523</v>
      </c>
      <c r="D15" s="3">
        <v>33251</v>
      </c>
      <c r="E15" s="3">
        <f t="shared" si="0"/>
        <v>1728</v>
      </c>
      <c r="F15" s="3">
        <v>0.54</v>
      </c>
      <c r="G15" s="3">
        <f t="shared" si="1"/>
        <v>933.1200000000001</v>
      </c>
      <c r="H15" s="3"/>
    </row>
    <row r="16" spans="1:8" ht="30" customHeight="1">
      <c r="A16" s="3">
        <v>14</v>
      </c>
      <c r="B16" s="3" t="s">
        <v>107</v>
      </c>
      <c r="C16" s="3">
        <v>24964</v>
      </c>
      <c r="D16" s="3">
        <v>26363</v>
      </c>
      <c r="E16" s="3">
        <f t="shared" si="0"/>
        <v>1399</v>
      </c>
      <c r="F16" s="3">
        <v>0.54</v>
      </c>
      <c r="G16" s="3">
        <f t="shared" si="1"/>
        <v>755.46</v>
      </c>
      <c r="H16" s="3"/>
    </row>
    <row r="17" spans="1:8" ht="30" customHeight="1">
      <c r="A17" s="5">
        <v>15</v>
      </c>
      <c r="B17" s="5" t="s">
        <v>108</v>
      </c>
      <c r="C17" s="5">
        <v>14106</v>
      </c>
      <c r="D17" s="5">
        <v>15137</v>
      </c>
      <c r="E17" s="3">
        <f t="shared" si="0"/>
        <v>1031</v>
      </c>
      <c r="F17" s="3">
        <v>0.54</v>
      </c>
      <c r="G17" s="3">
        <f t="shared" si="1"/>
        <v>556.74</v>
      </c>
      <c r="H17" s="7"/>
    </row>
    <row r="18" spans="1:8" ht="30" customHeight="1">
      <c r="A18" s="5">
        <v>16</v>
      </c>
      <c r="B18" s="5" t="s">
        <v>109</v>
      </c>
      <c r="C18" s="5">
        <v>945</v>
      </c>
      <c r="D18" s="5">
        <v>998</v>
      </c>
      <c r="E18" s="3">
        <f>(D18-C18)*40</f>
        <v>2120</v>
      </c>
      <c r="F18" s="3">
        <v>0.54</v>
      </c>
      <c r="G18" s="3">
        <f t="shared" si="1"/>
        <v>1144.8000000000002</v>
      </c>
      <c r="H18" s="7"/>
    </row>
    <row r="19" spans="1:8" ht="30" customHeight="1">
      <c r="A19" s="5">
        <v>17</v>
      </c>
      <c r="B19" s="5" t="s">
        <v>110</v>
      </c>
      <c r="C19" s="5"/>
      <c r="D19" s="5">
        <v>998</v>
      </c>
      <c r="E19" s="3">
        <f>SUM(E3:E18)</f>
        <v>31997</v>
      </c>
      <c r="F19" s="3"/>
      <c r="G19" s="3">
        <f>SUM(G3:G18)</f>
        <v>17278.380000000005</v>
      </c>
      <c r="H19" s="7"/>
    </row>
    <row r="20" spans="1:8" ht="14.25">
      <c r="A20" t="s">
        <v>111</v>
      </c>
      <c r="C20" s="11"/>
      <c r="D20" s="11"/>
      <c r="E20" s="11"/>
      <c r="F20" s="11"/>
      <c r="G20" s="11"/>
      <c r="H20" s="11"/>
    </row>
    <row r="21" spans="2:7" ht="14.25">
      <c r="B21" s="27" t="s">
        <v>143</v>
      </c>
      <c r="G21" t="s">
        <v>142</v>
      </c>
    </row>
    <row r="22" ht="14.25">
      <c r="B22" s="27"/>
    </row>
  </sheetData>
  <sheetProtection/>
  <mergeCells count="1">
    <mergeCell ref="A1:H1"/>
  </mergeCells>
  <printOptions horizontalCentered="1"/>
  <pageMargins left="0.7480314960629921" right="0.7480314960629921" top="1.37" bottom="0.984251968503937" header="0.5118110236220472" footer="0.5118110236220472"/>
  <pageSetup orientation="portrait" paperSize="9" r:id="rId1"/>
  <headerFooter alignWithMargins="0">
    <oddHeader>&amp;C&amp;"宋体,加粗"&amp;20经营服务中心租点
月电费明细表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H22"/>
  <sheetViews>
    <sheetView tabSelected="1" zoomScalePageLayoutView="0" workbookViewId="0" topLeftCell="A2">
      <selection activeCell="D19" sqref="D19"/>
    </sheetView>
  </sheetViews>
  <sheetFormatPr defaultColWidth="9.00390625" defaultRowHeight="14.25"/>
  <cols>
    <col min="1" max="1" width="5.00390625" style="0" customWidth="1"/>
    <col min="2" max="2" width="10.125" style="0" customWidth="1"/>
    <col min="6" max="6" width="8.625" style="0" customWidth="1"/>
    <col min="7" max="7" width="9.875" style="0" customWidth="1"/>
    <col min="8" max="8" width="13.625" style="0" customWidth="1"/>
  </cols>
  <sheetData>
    <row r="1" spans="1:8" ht="22.5">
      <c r="A1" s="61" t="s">
        <v>165</v>
      </c>
      <c r="B1" s="61"/>
      <c r="C1" s="61"/>
      <c r="D1" s="61"/>
      <c r="E1" s="61"/>
      <c r="F1" s="61"/>
      <c r="G1" s="61"/>
      <c r="H1" s="61"/>
    </row>
    <row r="2" spans="1:8" ht="30" customHeight="1">
      <c r="A2" s="3" t="s">
        <v>112</v>
      </c>
      <c r="B2" s="3" t="s">
        <v>113</v>
      </c>
      <c r="C2" s="7" t="s">
        <v>114</v>
      </c>
      <c r="D2" s="7" t="s">
        <v>115</v>
      </c>
      <c r="E2" s="7" t="s">
        <v>116</v>
      </c>
      <c r="F2" s="3" t="s">
        <v>117</v>
      </c>
      <c r="G2" s="3" t="s">
        <v>118</v>
      </c>
      <c r="H2" s="3" t="s">
        <v>150</v>
      </c>
    </row>
    <row r="3" spans="1:8" ht="30" customHeight="1">
      <c r="A3" s="3">
        <v>1</v>
      </c>
      <c r="B3" s="3" t="s">
        <v>145</v>
      </c>
      <c r="C3" s="3">
        <v>151</v>
      </c>
      <c r="D3" s="3">
        <v>156</v>
      </c>
      <c r="E3" s="3">
        <f>D3-C3</f>
        <v>5</v>
      </c>
      <c r="F3" s="3">
        <v>3.1</v>
      </c>
      <c r="G3" s="3">
        <f>E3*F3</f>
        <v>15.5</v>
      </c>
      <c r="H3" s="3"/>
    </row>
    <row r="4" spans="1:8" ht="30" customHeight="1">
      <c r="A4" s="3">
        <v>2</v>
      </c>
      <c r="B4" s="3" t="s">
        <v>119</v>
      </c>
      <c r="C4" s="3">
        <v>145</v>
      </c>
      <c r="D4" s="3">
        <v>150</v>
      </c>
      <c r="E4" s="3">
        <f aca="true" t="shared" si="0" ref="E4:E18">D4-C4</f>
        <v>5</v>
      </c>
      <c r="F4" s="3">
        <v>3.1</v>
      </c>
      <c r="G4" s="3">
        <f aca="true" t="shared" si="1" ref="G4:G18">E4*F4</f>
        <v>15.5</v>
      </c>
      <c r="H4" s="3"/>
    </row>
    <row r="5" spans="1:8" ht="30" customHeight="1">
      <c r="A5" s="3">
        <v>3</v>
      </c>
      <c r="B5" s="3" t="s">
        <v>144</v>
      </c>
      <c r="C5" s="3">
        <v>105</v>
      </c>
      <c r="D5" s="3">
        <v>108</v>
      </c>
      <c r="E5" s="3">
        <f t="shared" si="0"/>
        <v>3</v>
      </c>
      <c r="F5" s="3">
        <v>3.1</v>
      </c>
      <c r="G5" s="3">
        <f t="shared" si="1"/>
        <v>9.3</v>
      </c>
      <c r="H5" s="3"/>
    </row>
    <row r="6" spans="1:8" ht="30" customHeight="1">
      <c r="A6" s="3">
        <v>4</v>
      </c>
      <c r="B6" s="3" t="s">
        <v>132</v>
      </c>
      <c r="C6" s="3">
        <v>550</v>
      </c>
      <c r="D6" s="3">
        <v>570</v>
      </c>
      <c r="E6" s="3">
        <f t="shared" si="0"/>
        <v>20</v>
      </c>
      <c r="F6" s="3">
        <v>3.1</v>
      </c>
      <c r="G6" s="3">
        <f t="shared" si="1"/>
        <v>62</v>
      </c>
      <c r="H6" s="3"/>
    </row>
    <row r="7" spans="1:8" ht="30" customHeight="1">
      <c r="A7" s="3">
        <v>5</v>
      </c>
      <c r="B7" s="3" t="s">
        <v>120</v>
      </c>
      <c r="C7" s="3">
        <v>805</v>
      </c>
      <c r="D7" s="3">
        <v>635</v>
      </c>
      <c r="E7" s="3">
        <f t="shared" si="0"/>
        <v>-170</v>
      </c>
      <c r="F7" s="3">
        <v>3.1</v>
      </c>
      <c r="G7" s="3">
        <f t="shared" si="1"/>
        <v>-527</v>
      </c>
      <c r="H7" s="3"/>
    </row>
    <row r="8" spans="1:8" ht="30" customHeight="1">
      <c r="A8" s="3">
        <v>6</v>
      </c>
      <c r="B8" s="3" t="s">
        <v>131</v>
      </c>
      <c r="C8" s="3">
        <v>600</v>
      </c>
      <c r="D8" s="3">
        <v>630</v>
      </c>
      <c r="E8" s="3">
        <f t="shared" si="0"/>
        <v>30</v>
      </c>
      <c r="F8" s="3">
        <v>3.1</v>
      </c>
      <c r="G8" s="3">
        <f t="shared" si="1"/>
        <v>93</v>
      </c>
      <c r="H8" s="3"/>
    </row>
    <row r="9" spans="1:8" ht="30" customHeight="1">
      <c r="A9" s="3">
        <v>7</v>
      </c>
      <c r="B9" s="3" t="s">
        <v>121</v>
      </c>
      <c r="C9" s="3">
        <v>620</v>
      </c>
      <c r="D9" s="3">
        <v>640</v>
      </c>
      <c r="E9" s="3">
        <f t="shared" si="0"/>
        <v>20</v>
      </c>
      <c r="F9" s="3">
        <v>3.1</v>
      </c>
      <c r="G9" s="3">
        <f t="shared" si="1"/>
        <v>62</v>
      </c>
      <c r="H9" s="3"/>
    </row>
    <row r="10" spans="1:8" ht="30" customHeight="1">
      <c r="A10" s="3">
        <v>8</v>
      </c>
      <c r="B10" s="3" t="s">
        <v>122</v>
      </c>
      <c r="C10" s="3">
        <v>640</v>
      </c>
      <c r="D10" s="3">
        <v>660</v>
      </c>
      <c r="E10" s="3">
        <f t="shared" si="0"/>
        <v>20</v>
      </c>
      <c r="F10" s="3">
        <v>3.1</v>
      </c>
      <c r="G10" s="3">
        <f t="shared" si="1"/>
        <v>62</v>
      </c>
      <c r="H10" s="3"/>
    </row>
    <row r="11" spans="1:8" ht="30" customHeight="1">
      <c r="A11" s="3">
        <v>9</v>
      </c>
      <c r="B11" s="3" t="s">
        <v>123</v>
      </c>
      <c r="C11" s="3">
        <v>106</v>
      </c>
      <c r="D11" s="3">
        <v>116</v>
      </c>
      <c r="E11" s="3">
        <f t="shared" si="0"/>
        <v>10</v>
      </c>
      <c r="F11" s="3">
        <v>3.1</v>
      </c>
      <c r="G11" s="3">
        <f t="shared" si="1"/>
        <v>31</v>
      </c>
      <c r="H11" s="3"/>
    </row>
    <row r="12" spans="1:8" ht="30" customHeight="1">
      <c r="A12" s="3">
        <v>10</v>
      </c>
      <c r="B12" s="3" t="s">
        <v>124</v>
      </c>
      <c r="C12" s="3">
        <v>1590</v>
      </c>
      <c r="D12" s="3">
        <v>1630</v>
      </c>
      <c r="E12" s="3">
        <f t="shared" si="0"/>
        <v>40</v>
      </c>
      <c r="F12" s="3">
        <v>3.1</v>
      </c>
      <c r="G12" s="3">
        <f t="shared" si="1"/>
        <v>124</v>
      </c>
      <c r="H12" s="3"/>
    </row>
    <row r="13" spans="1:8" ht="30" customHeight="1">
      <c r="A13" s="3">
        <v>11</v>
      </c>
      <c r="B13" s="3" t="s">
        <v>138</v>
      </c>
      <c r="C13" s="3">
        <v>223</v>
      </c>
      <c r="D13" s="3">
        <v>233</v>
      </c>
      <c r="E13" s="3">
        <f t="shared" si="0"/>
        <v>10</v>
      </c>
      <c r="F13" s="3">
        <v>3.1</v>
      </c>
      <c r="G13" s="3">
        <f t="shared" si="1"/>
        <v>31</v>
      </c>
      <c r="H13" s="3"/>
    </row>
    <row r="14" spans="1:8" ht="30" customHeight="1">
      <c r="A14" s="3">
        <v>12</v>
      </c>
      <c r="B14" s="3" t="s">
        <v>125</v>
      </c>
      <c r="C14" s="3">
        <v>995</v>
      </c>
      <c r="D14" s="3">
        <v>1015</v>
      </c>
      <c r="E14" s="3">
        <f t="shared" si="0"/>
        <v>20</v>
      </c>
      <c r="F14" s="3">
        <v>3.1</v>
      </c>
      <c r="G14" s="3">
        <f t="shared" si="1"/>
        <v>62</v>
      </c>
      <c r="H14" s="3"/>
    </row>
    <row r="15" spans="1:8" ht="30" customHeight="1">
      <c r="A15" s="3">
        <v>13</v>
      </c>
      <c r="B15" s="3" t="s">
        <v>126</v>
      </c>
      <c r="C15" s="3">
        <v>362</v>
      </c>
      <c r="D15" s="3">
        <v>372</v>
      </c>
      <c r="E15" s="3">
        <f t="shared" si="0"/>
        <v>10</v>
      </c>
      <c r="F15" s="3">
        <v>3.1</v>
      </c>
      <c r="G15" s="3">
        <f t="shared" si="1"/>
        <v>31</v>
      </c>
      <c r="H15" s="3"/>
    </row>
    <row r="16" spans="1:8" ht="30" customHeight="1">
      <c r="A16" s="3">
        <v>14</v>
      </c>
      <c r="B16" s="3" t="s">
        <v>127</v>
      </c>
      <c r="C16" s="3">
        <v>637</v>
      </c>
      <c r="D16" s="3">
        <v>657</v>
      </c>
      <c r="E16" s="3">
        <f t="shared" si="0"/>
        <v>20</v>
      </c>
      <c r="F16" s="3">
        <v>3.1</v>
      </c>
      <c r="G16" s="3">
        <f t="shared" si="1"/>
        <v>62</v>
      </c>
      <c r="H16" s="3"/>
    </row>
    <row r="17" spans="1:8" ht="30" customHeight="1">
      <c r="A17" s="5">
        <v>15</v>
      </c>
      <c r="B17" s="5" t="s">
        <v>128</v>
      </c>
      <c r="C17" s="7"/>
      <c r="D17" s="7"/>
      <c r="E17" s="3">
        <f t="shared" si="0"/>
        <v>0</v>
      </c>
      <c r="F17" s="3">
        <v>3.1</v>
      </c>
      <c r="G17" s="3">
        <f t="shared" si="1"/>
        <v>0</v>
      </c>
      <c r="H17" s="7"/>
    </row>
    <row r="18" spans="1:8" ht="30" customHeight="1">
      <c r="A18" s="5">
        <v>16</v>
      </c>
      <c r="B18" s="5" t="s">
        <v>129</v>
      </c>
      <c r="C18" s="3">
        <v>646</v>
      </c>
      <c r="D18" s="3">
        <v>666</v>
      </c>
      <c r="E18" s="3">
        <f t="shared" si="0"/>
        <v>20</v>
      </c>
      <c r="F18" s="3">
        <v>3.1</v>
      </c>
      <c r="G18" s="3">
        <f t="shared" si="1"/>
        <v>62</v>
      </c>
      <c r="H18" s="7"/>
    </row>
    <row r="19" spans="1:8" ht="30" customHeight="1">
      <c r="A19" s="5">
        <v>17</v>
      </c>
      <c r="B19" s="5" t="s">
        <v>130</v>
      </c>
      <c r="C19" s="7"/>
      <c r="D19" s="7"/>
      <c r="E19" s="3">
        <f>SUM(E3:E18)</f>
        <v>63</v>
      </c>
      <c r="F19" s="7"/>
      <c r="G19" s="3">
        <f>SUM(G3:G18)</f>
        <v>195.3</v>
      </c>
      <c r="H19" s="7"/>
    </row>
    <row r="20" spans="3:8" ht="14.25">
      <c r="C20" s="11"/>
      <c r="D20" s="11"/>
      <c r="E20" s="11"/>
      <c r="F20" s="11"/>
      <c r="G20" s="11"/>
      <c r="H20" s="11"/>
    </row>
    <row r="21" spans="2:7" ht="14.25">
      <c r="B21" s="27" t="s">
        <v>143</v>
      </c>
      <c r="G21" t="s">
        <v>142</v>
      </c>
    </row>
    <row r="22" ht="14.25">
      <c r="B22" s="27"/>
    </row>
  </sheetData>
  <sheetProtection/>
  <mergeCells count="1">
    <mergeCell ref="A1:H1"/>
  </mergeCells>
  <printOptions horizontalCentered="1"/>
  <pageMargins left="0.7480314960629921" right="0.7480314960629921" top="1.41" bottom="0.984251968503937" header="0.5118110236220472" footer="0.5118110236220472"/>
  <pageSetup orientation="portrait" paperSize="9" r:id="rId1"/>
  <headerFooter alignWithMargins="0">
    <oddHeader>&amp;C&amp;"宋体,加粗"&amp;20经营服务中心租点
月水费明细表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WwW.YlmF.CoM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雨林木风</dc:creator>
  <cp:keywords/>
  <dc:description/>
  <cp:lastModifiedBy>zys</cp:lastModifiedBy>
  <cp:lastPrinted>2014-09-28T01:40:23Z</cp:lastPrinted>
  <dcterms:created xsi:type="dcterms:W3CDTF">2009-07-01T02:23:39Z</dcterms:created>
  <dcterms:modified xsi:type="dcterms:W3CDTF">2014-09-28T02:25:31Z</dcterms:modified>
  <cp:category/>
  <cp:version/>
  <cp:contentType/>
  <cp:contentStatus/>
</cp:coreProperties>
</file>