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755" activeTab="0"/>
  </bookViews>
  <sheets>
    <sheet name="沁园浴室水电费" sheetId="1" r:id="rId1"/>
    <sheet name="润园浴室水电费 " sheetId="2" r:id="rId2"/>
    <sheet name="泽园浴室水电费  " sheetId="3" r:id="rId3"/>
    <sheet name="澄园浴室水电费  " sheetId="4" r:id="rId4"/>
    <sheet name="沁园 (电)" sheetId="5" r:id="rId5"/>
    <sheet name="沁园（水）" sheetId="6" r:id="rId6"/>
    <sheet name="润园 (电)" sheetId="7" r:id="rId7"/>
    <sheet name="润园（水）" sheetId="8" r:id="rId8"/>
    <sheet name="泽园 (电)" sheetId="9" r:id="rId9"/>
    <sheet name="泽园（水）" sheetId="10" r:id="rId10"/>
    <sheet name="商务租点电费" sheetId="11" r:id="rId11"/>
    <sheet name="印刷厂" sheetId="12" r:id="rId12"/>
    <sheet name="澄园膳食租点电费  " sheetId="13" r:id="rId13"/>
    <sheet name="澄园膳食租点水费   " sheetId="14" r:id="rId14"/>
    <sheet name="Sheet1 (2)" sheetId="15" r:id="rId15"/>
    <sheet name="Sheet1" sheetId="16" r:id="rId16"/>
    <sheet name="Sheet2" sheetId="17" r:id="rId17"/>
  </sheets>
  <definedNames/>
  <calcPr fullCalcOnLoad="1"/>
</workbook>
</file>

<file path=xl/sharedStrings.xml><?xml version="1.0" encoding="utf-8"?>
<sst xmlns="http://schemas.openxmlformats.org/spreadsheetml/2006/main" count="469" uniqueCount="197">
  <si>
    <t>序号</t>
  </si>
  <si>
    <t>位置</t>
  </si>
  <si>
    <t>上月读数</t>
  </si>
  <si>
    <t>本月读数</t>
  </si>
  <si>
    <t>实用计量</t>
  </si>
  <si>
    <t>单价</t>
  </si>
  <si>
    <t>金额（元）</t>
  </si>
  <si>
    <t>备注</t>
  </si>
  <si>
    <t>10栋（电）</t>
  </si>
  <si>
    <t>5/150</t>
  </si>
  <si>
    <t>15栋（电表1）</t>
  </si>
  <si>
    <t>5/200</t>
  </si>
  <si>
    <t>15栋（电表2）</t>
  </si>
  <si>
    <t>15栋（电表3）</t>
  </si>
  <si>
    <t>8栋（电）</t>
  </si>
  <si>
    <t>电费合计：</t>
  </si>
  <si>
    <t>10栋（水）</t>
  </si>
  <si>
    <t>15栋（水）</t>
  </si>
  <si>
    <t>8栋（水）</t>
  </si>
  <si>
    <t>水费合计：</t>
  </si>
  <si>
    <t>水电费合计</t>
  </si>
  <si>
    <t>使用单位签字：</t>
  </si>
  <si>
    <t>南审抄表人：朱远山</t>
  </si>
  <si>
    <t>主机总表</t>
  </si>
  <si>
    <t>5/1200</t>
  </si>
  <si>
    <t>一站浴室</t>
  </si>
  <si>
    <t>二站浴室</t>
  </si>
  <si>
    <t>三站浴室</t>
  </si>
  <si>
    <t>四站浴室</t>
  </si>
  <si>
    <t>五站浴室</t>
  </si>
  <si>
    <t>水表</t>
  </si>
  <si>
    <t>水电费总合计：</t>
  </si>
  <si>
    <t>一站电表</t>
  </si>
  <si>
    <t>5/400</t>
  </si>
  <si>
    <t>二站电表</t>
  </si>
  <si>
    <t>三站电表</t>
  </si>
  <si>
    <t>四站电表</t>
  </si>
  <si>
    <t>一站水表</t>
  </si>
  <si>
    <t>二站水表</t>
  </si>
  <si>
    <t>三站水表</t>
  </si>
  <si>
    <t>四站水表</t>
  </si>
  <si>
    <t>名称</t>
  </si>
  <si>
    <t>表号</t>
  </si>
  <si>
    <t>倍率</t>
  </si>
  <si>
    <t>电度</t>
  </si>
  <si>
    <t>实用电量</t>
  </si>
  <si>
    <t>单价（元）</t>
  </si>
  <si>
    <t>金额   （元)</t>
  </si>
  <si>
    <t>上月示数</t>
  </si>
  <si>
    <t>本月示数</t>
  </si>
  <si>
    <t>饼屋</t>
  </si>
  <si>
    <t>湾仔岛</t>
  </si>
  <si>
    <t>恒妤餐厅</t>
  </si>
  <si>
    <t>200/5</t>
  </si>
  <si>
    <t>原五谷粮</t>
  </si>
  <si>
    <t>小计</t>
  </si>
  <si>
    <t>哈姆特</t>
  </si>
  <si>
    <t>100/5</t>
  </si>
  <si>
    <t>原塔菲</t>
  </si>
  <si>
    <t>沁雅居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</si>
  <si>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</si>
  <si>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原禾雨轩</t>
  </si>
  <si>
    <t>巨百餐厅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</si>
  <si>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</si>
  <si>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乐依乐</t>
  </si>
  <si>
    <r>
      <t>2</t>
    </r>
    <r>
      <rPr>
        <sz val="12"/>
        <rFont val="宋体"/>
        <family val="0"/>
      </rPr>
      <t>00/5</t>
    </r>
  </si>
  <si>
    <t>原泉润百合</t>
  </si>
  <si>
    <t>合计：</t>
  </si>
  <si>
    <t xml:space="preserve"> </t>
  </si>
  <si>
    <t>备注：乐依乐电量已扣除湾仔岛电量</t>
  </si>
  <si>
    <t>使用部门签字：</t>
  </si>
  <si>
    <t>抄表人：朱远山</t>
  </si>
  <si>
    <t>水度</t>
  </si>
  <si>
    <t>实用水量</t>
  </si>
  <si>
    <t>表1</t>
  </si>
  <si>
    <t>表2</t>
  </si>
  <si>
    <t>表3</t>
  </si>
  <si>
    <t>表4</t>
  </si>
  <si>
    <t>表5</t>
  </si>
  <si>
    <t>备注：恒妤水量已减去服务楼一层厕所用水量</t>
  </si>
  <si>
    <t>皇茶</t>
  </si>
  <si>
    <t>三叔公面馆</t>
  </si>
  <si>
    <t>原汉堡皇</t>
  </si>
  <si>
    <t>回头客</t>
  </si>
  <si>
    <t>知源坊</t>
  </si>
  <si>
    <t>小米米</t>
  </si>
  <si>
    <t>原艺禾靓饭</t>
  </si>
  <si>
    <t>卡普思</t>
  </si>
  <si>
    <t>功夫煲仔</t>
  </si>
  <si>
    <t>原学士苑</t>
  </si>
  <si>
    <t>吉祥馄饨</t>
  </si>
  <si>
    <t>风沙渡照明</t>
  </si>
  <si>
    <t>风沙渡动力</t>
  </si>
  <si>
    <t>操作间</t>
  </si>
  <si>
    <t>润园冰库</t>
  </si>
  <si>
    <t>润园机房</t>
  </si>
  <si>
    <t>值班室</t>
  </si>
  <si>
    <t>三层照明</t>
  </si>
  <si>
    <t>备注：卡特餐厅用电量已扣除冰库、机房、弱电、值班室用电量。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</si>
  <si>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使用部门签字： </t>
    </r>
    <r>
      <rPr>
        <sz val="12"/>
        <rFont val="宋体"/>
        <family val="0"/>
      </rPr>
      <t xml:space="preserve">                                   抄表人：朱远山</t>
    </r>
  </si>
  <si>
    <t>金额  （元）</t>
  </si>
  <si>
    <t>原包天下</t>
  </si>
  <si>
    <t>原米线</t>
  </si>
  <si>
    <t>风沙渡</t>
  </si>
  <si>
    <t>蜜妮莎</t>
  </si>
  <si>
    <t>苏味居</t>
  </si>
  <si>
    <t>原真之味</t>
  </si>
  <si>
    <t>原麻辣</t>
  </si>
  <si>
    <t>回味</t>
  </si>
  <si>
    <t>原艺禾</t>
  </si>
  <si>
    <t>150/5</t>
  </si>
  <si>
    <t>汉都</t>
  </si>
  <si>
    <t>原欧爱</t>
  </si>
  <si>
    <t>怪味居</t>
  </si>
  <si>
    <t>鲜味多</t>
  </si>
  <si>
    <t>原妙香</t>
  </si>
  <si>
    <t>原千里香</t>
  </si>
  <si>
    <t>奕家靓饭</t>
  </si>
  <si>
    <t>原炙酷</t>
  </si>
  <si>
    <t>麻辣香锅</t>
  </si>
  <si>
    <t>原鸭血粉丝</t>
  </si>
  <si>
    <t>顺心美食照明</t>
  </si>
  <si>
    <t>顺心美食动力</t>
  </si>
  <si>
    <t>清真餐厅照明</t>
  </si>
  <si>
    <t>清真餐厅动力</t>
  </si>
  <si>
    <t>梅花餐饮照明</t>
  </si>
  <si>
    <t>梅花餐饮动力</t>
  </si>
  <si>
    <t>一层大厅</t>
  </si>
  <si>
    <t>使用部门签字：                               抄表人：朱远山</t>
  </si>
  <si>
    <t>金额 （元）</t>
  </si>
  <si>
    <t>顺心美食</t>
  </si>
  <si>
    <t>清真餐厅</t>
  </si>
  <si>
    <t>梅花餐饮</t>
  </si>
  <si>
    <t>使用部门签字：                                   抄表人：朱远山</t>
  </si>
  <si>
    <t>店名</t>
  </si>
  <si>
    <t>欧意造型</t>
  </si>
  <si>
    <t>知音图文</t>
  </si>
  <si>
    <t>新春图文</t>
  </si>
  <si>
    <t>阿才不乖</t>
  </si>
  <si>
    <t>泽园书报亭</t>
  </si>
  <si>
    <t>润园书报亭</t>
  </si>
  <si>
    <t>润园电信</t>
  </si>
  <si>
    <t>润园联通</t>
  </si>
  <si>
    <t>澄园联通</t>
  </si>
  <si>
    <t>世界美食</t>
  </si>
  <si>
    <t>诚启文化广场</t>
  </si>
  <si>
    <t>泽园快递</t>
  </si>
  <si>
    <t>润园快递</t>
  </si>
  <si>
    <t>沁园书报亭</t>
  </si>
  <si>
    <t>合计</t>
  </si>
  <si>
    <t xml:space="preserve">   </t>
  </si>
  <si>
    <t>八八酷</t>
  </si>
  <si>
    <t>京客奶茶</t>
  </si>
  <si>
    <t>酷巴客</t>
  </si>
  <si>
    <t>清料理</t>
  </si>
  <si>
    <t>汤大姐</t>
  </si>
  <si>
    <t>荔湾村</t>
  </si>
  <si>
    <t>家的味道</t>
  </si>
  <si>
    <t>东北农家</t>
  </si>
  <si>
    <t>欧培食品</t>
  </si>
  <si>
    <t>清香源</t>
  </si>
  <si>
    <t>快乐麦肯</t>
  </si>
  <si>
    <t>上品餐厅</t>
  </si>
  <si>
    <t>龙味拉面</t>
  </si>
  <si>
    <t>小瓦罐</t>
  </si>
  <si>
    <t>熙餐厅</t>
  </si>
  <si>
    <t>原麻辣烫</t>
  </si>
  <si>
    <t>匆匆那年</t>
  </si>
  <si>
    <t>拽牛饮品</t>
  </si>
  <si>
    <t>备注：熙餐厅电表CT5/200        拽牛饮品电量已减去诚启广场电量</t>
  </si>
  <si>
    <t>常奥照明</t>
  </si>
  <si>
    <t>常奥动力</t>
  </si>
  <si>
    <t>常奥</t>
  </si>
  <si>
    <t>表6</t>
  </si>
  <si>
    <t>吉祥馄饨2</t>
  </si>
  <si>
    <t>吉祥馄饨1</t>
  </si>
  <si>
    <t>小超市</t>
  </si>
  <si>
    <t>5/200</t>
  </si>
  <si>
    <t xml:space="preserve"> </t>
  </si>
  <si>
    <t xml:space="preserve">                                              </t>
  </si>
  <si>
    <t>沁园快递</t>
  </si>
  <si>
    <t>泽园电信</t>
  </si>
  <si>
    <t>泽园移动</t>
  </si>
  <si>
    <t>泽园移动</t>
  </si>
  <si>
    <t>泽园联通</t>
  </si>
  <si>
    <t>印刷厂</t>
  </si>
  <si>
    <t>印刷厂（电费）</t>
  </si>
  <si>
    <r>
      <t>润园浴室  1~5</t>
    </r>
    <r>
      <rPr>
        <sz val="14"/>
        <color indexed="8"/>
        <rFont val="宋体"/>
        <family val="0"/>
      </rPr>
      <t>月份</t>
    </r>
  </si>
  <si>
    <r>
      <t>沁园浴室  1~5</t>
    </r>
    <r>
      <rPr>
        <sz val="14"/>
        <color indexed="8"/>
        <rFont val="宋体"/>
        <family val="0"/>
      </rPr>
      <t>月份</t>
    </r>
  </si>
  <si>
    <r>
      <t>泽园浴室  1~5</t>
    </r>
    <r>
      <rPr>
        <sz val="14"/>
        <color indexed="8"/>
        <rFont val="宋体"/>
        <family val="0"/>
      </rPr>
      <t>月份</t>
    </r>
  </si>
  <si>
    <r>
      <t>澄园浴室  1~5</t>
    </r>
    <r>
      <rPr>
        <sz val="14"/>
        <color indexed="8"/>
        <rFont val="宋体"/>
        <family val="0"/>
      </rPr>
      <t>月份</t>
    </r>
  </si>
  <si>
    <t>膳食沁园租点1~5月</t>
  </si>
  <si>
    <t>膳食沁园租点1~5月</t>
  </si>
  <si>
    <t>膳食润园租点1~5月</t>
  </si>
  <si>
    <t>膳食泽园租点1~5月</t>
  </si>
  <si>
    <t>商务租点1~5月（电费）</t>
  </si>
  <si>
    <t>澄园膳食租点 1~5月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</si>
</sst>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vertAlign val="subscript"/>
      <sz val="1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" borderId="5" applyNumberFormat="0" applyAlignment="0" applyProtection="0"/>
    <xf numFmtId="0" fontId="41" fillId="16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" borderId="8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46" t="s">
        <v>188</v>
      </c>
      <c r="B1" s="47"/>
      <c r="C1" s="47"/>
      <c r="D1" s="47"/>
      <c r="E1" s="47"/>
      <c r="F1" s="47"/>
      <c r="G1" s="47"/>
      <c r="H1" s="47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8</v>
      </c>
      <c r="C3" s="1">
        <v>10244</v>
      </c>
      <c r="D3" s="1">
        <v>10584</v>
      </c>
      <c r="E3" s="1">
        <f>(D3-C3)*30</f>
        <v>10200</v>
      </c>
      <c r="F3" s="1">
        <v>0.54</v>
      </c>
      <c r="G3" s="1">
        <f>E3*F3</f>
        <v>5508</v>
      </c>
      <c r="H3" s="1" t="s">
        <v>9</v>
      </c>
    </row>
    <row r="4" spans="1:8" ht="30" customHeight="1">
      <c r="A4" s="1">
        <v>2</v>
      </c>
      <c r="B4" s="1" t="s">
        <v>10</v>
      </c>
      <c r="C4" s="1">
        <v>21441</v>
      </c>
      <c r="D4" s="1">
        <v>22124</v>
      </c>
      <c r="E4" s="1">
        <f>(D4-C4)*40</f>
        <v>27320</v>
      </c>
      <c r="F4" s="1">
        <v>0.54</v>
      </c>
      <c r="G4" s="1">
        <f>E4*F4</f>
        <v>14752.800000000001</v>
      </c>
      <c r="H4" s="1" t="s">
        <v>11</v>
      </c>
    </row>
    <row r="5" spans="1:8" ht="30" customHeight="1">
      <c r="A5" s="1">
        <v>3</v>
      </c>
      <c r="B5" s="1" t="s">
        <v>12</v>
      </c>
      <c r="C5" s="1">
        <v>34053</v>
      </c>
      <c r="D5" s="1">
        <v>34913</v>
      </c>
      <c r="E5" s="1">
        <f>D5-C5</f>
        <v>860</v>
      </c>
      <c r="F5" s="1">
        <v>0.54</v>
      </c>
      <c r="G5" s="1">
        <f>E5*F5</f>
        <v>464.40000000000003</v>
      </c>
      <c r="H5" s="1"/>
    </row>
    <row r="6" spans="1:8" ht="30" customHeight="1">
      <c r="A6" s="1">
        <v>4</v>
      </c>
      <c r="B6" s="1" t="s">
        <v>13</v>
      </c>
      <c r="C6" s="1">
        <v>34428</v>
      </c>
      <c r="D6" s="1">
        <v>35225</v>
      </c>
      <c r="E6" s="1">
        <f>D6-C6</f>
        <v>797</v>
      </c>
      <c r="F6" s="1">
        <v>0.54</v>
      </c>
      <c r="G6" s="1">
        <f>E6*F6</f>
        <v>430.38000000000005</v>
      </c>
      <c r="H6" s="1"/>
    </row>
    <row r="7" spans="1:8" ht="30" customHeight="1">
      <c r="A7" s="1">
        <v>5</v>
      </c>
      <c r="B7" s="1" t="s">
        <v>14</v>
      </c>
      <c r="C7" s="1">
        <v>5767</v>
      </c>
      <c r="D7" s="1">
        <v>5894</v>
      </c>
      <c r="E7" s="1">
        <f>(D7-C7)*30</f>
        <v>3810</v>
      </c>
      <c r="F7" s="1">
        <v>0.54</v>
      </c>
      <c r="G7" s="1">
        <f>E7*F7</f>
        <v>2057.4</v>
      </c>
      <c r="H7" s="1" t="s">
        <v>9</v>
      </c>
    </row>
    <row r="8" spans="1:8" ht="30" customHeight="1">
      <c r="A8" s="1">
        <v>6</v>
      </c>
      <c r="B8" s="1" t="s">
        <v>15</v>
      </c>
      <c r="C8" s="1"/>
      <c r="D8" s="1"/>
      <c r="E8" s="1">
        <f>SUM(E3:E7)</f>
        <v>42987</v>
      </c>
      <c r="F8" s="1"/>
      <c r="G8" s="1">
        <f>SUM(G3:G7)</f>
        <v>23212.980000000007</v>
      </c>
      <c r="H8" s="1"/>
    </row>
    <row r="9" spans="1:8" ht="30" customHeight="1">
      <c r="A9" s="1">
        <v>7</v>
      </c>
      <c r="B9" s="1" t="s">
        <v>16</v>
      </c>
      <c r="C9" s="1">
        <v>9220</v>
      </c>
      <c r="D9" s="1">
        <v>9817</v>
      </c>
      <c r="E9" s="1">
        <f>D9-C9</f>
        <v>597</v>
      </c>
      <c r="F9" s="1">
        <v>3.19</v>
      </c>
      <c r="G9" s="1">
        <f>E9*F9</f>
        <v>1904.43</v>
      </c>
      <c r="H9" s="1"/>
    </row>
    <row r="10" spans="1:13" ht="30" customHeight="1">
      <c r="A10" s="1">
        <v>8</v>
      </c>
      <c r="B10" s="1" t="s">
        <v>17</v>
      </c>
      <c r="C10" s="1">
        <v>55232</v>
      </c>
      <c r="D10" s="1">
        <v>56747</v>
      </c>
      <c r="E10" s="1">
        <f>D10-C10</f>
        <v>1515</v>
      </c>
      <c r="F10" s="1">
        <v>3.19</v>
      </c>
      <c r="G10" s="1">
        <f>E10*F10</f>
        <v>4832.85</v>
      </c>
      <c r="H10" s="1"/>
      <c r="M10" t="s">
        <v>179</v>
      </c>
    </row>
    <row r="11" spans="1:8" ht="30" customHeight="1">
      <c r="A11" s="1">
        <v>9</v>
      </c>
      <c r="B11" s="1" t="s">
        <v>18</v>
      </c>
      <c r="C11" s="1">
        <v>74</v>
      </c>
      <c r="D11" s="1">
        <v>103</v>
      </c>
      <c r="E11" s="1">
        <f>D11-C11</f>
        <v>29</v>
      </c>
      <c r="F11" s="1">
        <v>3.19</v>
      </c>
      <c r="G11" s="1">
        <f>E11*F11</f>
        <v>92.51</v>
      </c>
      <c r="H11" s="1"/>
    </row>
    <row r="12" spans="1:8" ht="30" customHeight="1">
      <c r="A12" s="1">
        <v>10</v>
      </c>
      <c r="B12" s="1" t="s">
        <v>19</v>
      </c>
      <c r="C12" s="1"/>
      <c r="D12" s="1"/>
      <c r="E12" s="1">
        <f>SUM(E9:E11)</f>
        <v>2141</v>
      </c>
      <c r="F12" s="1"/>
      <c r="G12" s="1">
        <f>SUM(G9:G11)</f>
        <v>6829.790000000001</v>
      </c>
      <c r="H12" s="1"/>
    </row>
    <row r="13" spans="1:8" ht="30" customHeight="1">
      <c r="A13" s="1">
        <v>11</v>
      </c>
      <c r="B13" s="1"/>
      <c r="C13" s="1"/>
      <c r="D13" s="1"/>
      <c r="E13" s="1"/>
      <c r="F13" s="1"/>
      <c r="G13" s="1"/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1">
        <v>13</v>
      </c>
      <c r="B15" s="1"/>
      <c r="C15" s="1"/>
      <c r="D15" s="1"/>
      <c r="E15" s="1"/>
      <c r="F15" s="1"/>
      <c r="G15" s="1"/>
      <c r="H15" s="1"/>
    </row>
    <row r="16" spans="1:8" ht="30" customHeight="1">
      <c r="A16" s="1">
        <v>14</v>
      </c>
      <c r="B16" s="1"/>
      <c r="C16" s="1"/>
      <c r="D16" s="1"/>
      <c r="E16" s="1"/>
      <c r="F16" s="1"/>
      <c r="G16" s="1"/>
      <c r="H16" s="1"/>
    </row>
    <row r="17" spans="1:8" ht="30" customHeight="1">
      <c r="A17" s="1">
        <v>15</v>
      </c>
      <c r="B17" s="1"/>
      <c r="C17" s="1"/>
      <c r="D17" s="1"/>
      <c r="E17" s="1"/>
      <c r="F17" s="1"/>
      <c r="G17" s="1"/>
      <c r="H17" s="1"/>
    </row>
    <row r="18" spans="1:8" ht="30" customHeight="1">
      <c r="A18" s="1">
        <v>16</v>
      </c>
      <c r="B18" s="1"/>
      <c r="C18" s="1"/>
      <c r="D18" s="1"/>
      <c r="E18" s="1"/>
      <c r="F18" s="1"/>
      <c r="G18" s="1"/>
      <c r="H18" s="1"/>
    </row>
    <row r="19" spans="1:8" ht="30" customHeight="1">
      <c r="A19" s="1">
        <v>17</v>
      </c>
      <c r="B19" s="1"/>
      <c r="C19" s="1"/>
      <c r="D19" s="1"/>
      <c r="E19" s="1"/>
      <c r="F19" s="1"/>
      <c r="G19" s="1"/>
      <c r="H19" s="1"/>
    </row>
    <row r="20" spans="1:8" ht="30" customHeight="1">
      <c r="A20" s="1">
        <v>18</v>
      </c>
      <c r="B20" s="1"/>
      <c r="C20" s="1"/>
      <c r="D20" s="1"/>
      <c r="E20" s="1"/>
      <c r="F20" s="1"/>
      <c r="G20" s="1"/>
      <c r="H20" s="1"/>
    </row>
    <row r="21" spans="1:8" ht="30" customHeight="1">
      <c r="A21" s="3">
        <v>19</v>
      </c>
      <c r="B21" s="3" t="s">
        <v>20</v>
      </c>
      <c r="C21" s="2"/>
      <c r="D21" s="2"/>
      <c r="E21" s="1"/>
      <c r="F21" s="1"/>
      <c r="G21" s="1">
        <f>G8+G12</f>
        <v>30042.770000000008</v>
      </c>
      <c r="H21" s="2"/>
    </row>
    <row r="22" spans="3:8" ht="14.25">
      <c r="C22" s="5"/>
      <c r="D22" s="5"/>
      <c r="E22" s="5"/>
      <c r="F22" s="5"/>
      <c r="G22" s="5"/>
      <c r="H22" s="5"/>
    </row>
    <row r="23" spans="2:7" ht="14.25">
      <c r="B23" s="6" t="s">
        <v>21</v>
      </c>
      <c r="G23" t="s">
        <v>22</v>
      </c>
    </row>
    <row r="24" ht="14.25">
      <c r="B24" s="6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9">
      <selection activeCell="E33" sqref="E33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3.75" customHeight="1">
      <c r="A1" s="70"/>
      <c r="B1" s="70"/>
      <c r="C1" s="70"/>
      <c r="D1" s="70"/>
      <c r="E1" s="70"/>
      <c r="F1" s="70"/>
      <c r="G1" s="70"/>
      <c r="H1" s="70"/>
      <c r="I1" s="70"/>
    </row>
    <row r="2" spans="1:9" ht="16.5" customHeight="1">
      <c r="A2" s="60" t="s">
        <v>194</v>
      </c>
      <c r="B2" s="60"/>
      <c r="C2" s="60"/>
      <c r="D2" s="60"/>
      <c r="E2" s="60"/>
      <c r="F2" s="60"/>
      <c r="G2" s="60"/>
      <c r="H2" s="60"/>
      <c r="I2" s="60"/>
    </row>
    <row r="3" spans="1:9" ht="18" customHeight="1">
      <c r="A3" s="66" t="s">
        <v>0</v>
      </c>
      <c r="B3" s="66" t="s">
        <v>41</v>
      </c>
      <c r="C3" s="12"/>
      <c r="D3" s="71" t="s">
        <v>72</v>
      </c>
      <c r="E3" s="72"/>
      <c r="F3" s="51" t="s">
        <v>73</v>
      </c>
      <c r="G3" s="51" t="s">
        <v>46</v>
      </c>
      <c r="H3" s="51" t="s">
        <v>129</v>
      </c>
      <c r="I3" s="66" t="s">
        <v>7</v>
      </c>
    </row>
    <row r="4" spans="1:9" ht="9" customHeight="1">
      <c r="A4" s="67"/>
      <c r="B4" s="67"/>
      <c r="C4" s="14"/>
      <c r="D4" s="15" t="s">
        <v>48</v>
      </c>
      <c r="E4" s="15" t="s">
        <v>49</v>
      </c>
      <c r="F4" s="52"/>
      <c r="G4" s="52"/>
      <c r="H4" s="52"/>
      <c r="I4" s="67"/>
    </row>
    <row r="5" spans="1:9" ht="19.5" customHeight="1">
      <c r="A5" s="16">
        <v>1</v>
      </c>
      <c r="B5" s="16" t="s">
        <v>104</v>
      </c>
      <c r="C5" s="1" t="s">
        <v>74</v>
      </c>
      <c r="D5" s="15">
        <v>5367</v>
      </c>
      <c r="E5" s="15">
        <v>5402</v>
      </c>
      <c r="F5" s="15">
        <f>E5-D5</f>
        <v>35</v>
      </c>
      <c r="G5" s="15">
        <v>3.19</v>
      </c>
      <c r="H5" s="15">
        <f>F5*G5</f>
        <v>111.64999999999999</v>
      </c>
      <c r="I5" s="15"/>
    </row>
    <row r="6" spans="1:9" ht="19.5" customHeight="1">
      <c r="A6" s="63">
        <v>2</v>
      </c>
      <c r="B6" s="63" t="s">
        <v>105</v>
      </c>
      <c r="C6" s="1" t="s">
        <v>74</v>
      </c>
      <c r="D6" s="15">
        <v>2363</v>
      </c>
      <c r="E6" s="15">
        <v>2363</v>
      </c>
      <c r="F6" s="15">
        <f aca="true" t="shared" si="0" ref="F6:F32">E6-D6</f>
        <v>0</v>
      </c>
      <c r="G6" s="15">
        <v>3.19</v>
      </c>
      <c r="H6" s="15">
        <f aca="true" t="shared" si="1" ref="H6:H32">F6*G6</f>
        <v>0</v>
      </c>
      <c r="I6" s="15" t="s">
        <v>106</v>
      </c>
    </row>
    <row r="7" spans="1:9" ht="19.5" customHeight="1">
      <c r="A7" s="65"/>
      <c r="B7" s="65"/>
      <c r="C7" s="1" t="s">
        <v>75</v>
      </c>
      <c r="D7" s="15">
        <v>771</v>
      </c>
      <c r="E7" s="15">
        <v>771</v>
      </c>
      <c r="F7" s="15">
        <f t="shared" si="0"/>
        <v>0</v>
      </c>
      <c r="G7" s="15">
        <v>3.19</v>
      </c>
      <c r="H7" s="15">
        <f t="shared" si="1"/>
        <v>0</v>
      </c>
      <c r="I7" s="15"/>
    </row>
    <row r="8" spans="1:9" ht="19.5" customHeight="1">
      <c r="A8" s="63">
        <v>3</v>
      </c>
      <c r="B8" s="77" t="s">
        <v>174</v>
      </c>
      <c r="C8" s="1" t="s">
        <v>74</v>
      </c>
      <c r="D8" s="15">
        <v>3377</v>
      </c>
      <c r="E8" s="15">
        <v>3387</v>
      </c>
      <c r="F8" s="15">
        <f t="shared" si="0"/>
        <v>10</v>
      </c>
      <c r="G8" s="15">
        <v>3.19</v>
      </c>
      <c r="H8" s="15">
        <f t="shared" si="1"/>
        <v>31.9</v>
      </c>
      <c r="I8" s="15" t="s">
        <v>107</v>
      </c>
    </row>
    <row r="9" spans="1:9" ht="19.5" customHeight="1">
      <c r="A9" s="65"/>
      <c r="B9" s="65"/>
      <c r="C9" s="1" t="s">
        <v>75</v>
      </c>
      <c r="D9" s="15">
        <v>977</v>
      </c>
      <c r="E9" s="15">
        <v>987</v>
      </c>
      <c r="F9" s="15">
        <f t="shared" si="0"/>
        <v>10</v>
      </c>
      <c r="G9" s="15">
        <v>3.19</v>
      </c>
      <c r="H9" s="15">
        <f t="shared" si="1"/>
        <v>31.9</v>
      </c>
      <c r="I9" s="15"/>
    </row>
    <row r="10" spans="1:9" ht="19.5" customHeight="1">
      <c r="A10" s="63">
        <v>4</v>
      </c>
      <c r="B10" s="63" t="s">
        <v>108</v>
      </c>
      <c r="C10" s="1" t="s">
        <v>74</v>
      </c>
      <c r="D10" s="15">
        <v>6729</v>
      </c>
      <c r="E10" s="15">
        <v>6729</v>
      </c>
      <c r="F10" s="15">
        <f t="shared" si="0"/>
        <v>0</v>
      </c>
      <c r="G10" s="15">
        <v>3.19</v>
      </c>
      <c r="H10" s="15">
        <f t="shared" si="1"/>
        <v>0</v>
      </c>
      <c r="I10" s="15" t="s">
        <v>109</v>
      </c>
    </row>
    <row r="11" spans="1:9" ht="19.5" customHeight="1">
      <c r="A11" s="65"/>
      <c r="B11" s="65"/>
      <c r="C11" s="1" t="s">
        <v>75</v>
      </c>
      <c r="D11" s="15">
        <v>1959</v>
      </c>
      <c r="E11" s="15">
        <v>1959</v>
      </c>
      <c r="F11" s="15">
        <f t="shared" si="0"/>
        <v>0</v>
      </c>
      <c r="G11" s="15">
        <v>3.19</v>
      </c>
      <c r="H11" s="15">
        <f t="shared" si="1"/>
        <v>0</v>
      </c>
      <c r="I11" s="15"/>
    </row>
    <row r="12" spans="1:9" ht="19.5" customHeight="1">
      <c r="A12" s="16">
        <v>5</v>
      </c>
      <c r="B12" s="16" t="s">
        <v>111</v>
      </c>
      <c r="C12" s="1" t="s">
        <v>74</v>
      </c>
      <c r="D12" s="15">
        <v>1985</v>
      </c>
      <c r="E12" s="15">
        <v>2018</v>
      </c>
      <c r="F12" s="15">
        <f t="shared" si="0"/>
        <v>33</v>
      </c>
      <c r="G12" s="15">
        <v>3.19</v>
      </c>
      <c r="H12" s="15">
        <f t="shared" si="1"/>
        <v>105.27</v>
      </c>
      <c r="I12" s="15" t="s">
        <v>112</v>
      </c>
    </row>
    <row r="13" spans="1:9" ht="19.5" customHeight="1">
      <c r="A13" s="63">
        <v>6</v>
      </c>
      <c r="B13" s="63" t="s">
        <v>113</v>
      </c>
      <c r="C13" s="1" t="s">
        <v>74</v>
      </c>
      <c r="D13" s="15">
        <v>5275</v>
      </c>
      <c r="E13" s="15">
        <v>5295</v>
      </c>
      <c r="F13" s="15">
        <f t="shared" si="0"/>
        <v>20</v>
      </c>
      <c r="G13" s="15">
        <v>3.19</v>
      </c>
      <c r="H13" s="15">
        <f t="shared" si="1"/>
        <v>63.8</v>
      </c>
      <c r="I13" s="15"/>
    </row>
    <row r="14" spans="1:9" ht="19.5" customHeight="1">
      <c r="A14" s="65"/>
      <c r="B14" s="65"/>
      <c r="C14" s="1" t="s">
        <v>75</v>
      </c>
      <c r="D14" s="15">
        <v>714</v>
      </c>
      <c r="E14" s="15">
        <v>719</v>
      </c>
      <c r="F14" s="15">
        <f t="shared" si="0"/>
        <v>5</v>
      </c>
      <c r="G14" s="15">
        <v>3.19</v>
      </c>
      <c r="H14" s="15">
        <f t="shared" si="1"/>
        <v>15.95</v>
      </c>
      <c r="I14" s="15"/>
    </row>
    <row r="15" spans="1:9" ht="19.5" customHeight="1">
      <c r="A15" s="63">
        <v>7</v>
      </c>
      <c r="B15" s="63" t="s">
        <v>114</v>
      </c>
      <c r="C15" s="1" t="s">
        <v>74</v>
      </c>
      <c r="D15" s="15">
        <v>287</v>
      </c>
      <c r="E15" s="15">
        <v>292</v>
      </c>
      <c r="F15" s="15">
        <f t="shared" si="0"/>
        <v>5</v>
      </c>
      <c r="G15" s="15">
        <v>3.19</v>
      </c>
      <c r="H15" s="15">
        <f t="shared" si="1"/>
        <v>15.95</v>
      </c>
      <c r="I15" s="15" t="s">
        <v>115</v>
      </c>
    </row>
    <row r="16" spans="1:9" ht="19.5" customHeight="1">
      <c r="A16" s="65"/>
      <c r="B16" s="65"/>
      <c r="C16" s="1" t="s">
        <v>75</v>
      </c>
      <c r="D16" s="15">
        <v>7557</v>
      </c>
      <c r="E16" s="15">
        <v>7584</v>
      </c>
      <c r="F16" s="15">
        <f t="shared" si="0"/>
        <v>27</v>
      </c>
      <c r="G16" s="15">
        <v>3.19</v>
      </c>
      <c r="H16" s="15">
        <f t="shared" si="1"/>
        <v>86.13</v>
      </c>
      <c r="I16" s="15"/>
    </row>
    <row r="17" spans="1:9" ht="19.5" customHeight="1">
      <c r="A17" s="63">
        <v>8</v>
      </c>
      <c r="B17" s="77" t="s">
        <v>175</v>
      </c>
      <c r="C17" s="1" t="s">
        <v>74</v>
      </c>
      <c r="D17" s="15">
        <v>4572</v>
      </c>
      <c r="E17" s="15">
        <v>4587</v>
      </c>
      <c r="F17" s="15">
        <f t="shared" si="0"/>
        <v>15</v>
      </c>
      <c r="G17" s="15">
        <v>3.19</v>
      </c>
      <c r="H17" s="15">
        <f>F17*G18</f>
        <v>47.85</v>
      </c>
      <c r="I17" s="15" t="s">
        <v>116</v>
      </c>
    </row>
    <row r="18" spans="1:9" ht="19.5" customHeight="1">
      <c r="A18" s="65"/>
      <c r="B18" s="65"/>
      <c r="C18" s="1" t="s">
        <v>75</v>
      </c>
      <c r="D18" s="15">
        <v>249</v>
      </c>
      <c r="E18" s="15">
        <v>249</v>
      </c>
      <c r="F18" s="15">
        <f t="shared" si="0"/>
        <v>0</v>
      </c>
      <c r="G18" s="15">
        <v>3.19</v>
      </c>
      <c r="H18" s="15">
        <f>F18*G19</f>
        <v>0</v>
      </c>
      <c r="I18" s="15"/>
    </row>
    <row r="19" spans="1:9" ht="19.5" customHeight="1">
      <c r="A19" s="63">
        <v>9</v>
      </c>
      <c r="B19" s="63" t="s">
        <v>117</v>
      </c>
      <c r="C19" s="1" t="s">
        <v>74</v>
      </c>
      <c r="D19" s="15">
        <v>6773</v>
      </c>
      <c r="E19" s="15">
        <v>6888</v>
      </c>
      <c r="F19" s="15">
        <f t="shared" si="0"/>
        <v>115</v>
      </c>
      <c r="G19" s="15">
        <v>3.19</v>
      </c>
      <c r="H19" s="15">
        <f t="shared" si="1"/>
        <v>366.84999999999997</v>
      </c>
      <c r="I19" s="15" t="s">
        <v>118</v>
      </c>
    </row>
    <row r="20" spans="1:9" ht="19.5" customHeight="1">
      <c r="A20" s="65"/>
      <c r="B20" s="65"/>
      <c r="C20" s="1" t="s">
        <v>75</v>
      </c>
      <c r="D20" s="15">
        <v>2135</v>
      </c>
      <c r="E20" s="15">
        <v>2145</v>
      </c>
      <c r="F20" s="15">
        <f t="shared" si="0"/>
        <v>10</v>
      </c>
      <c r="G20" s="15">
        <v>3.19</v>
      </c>
      <c r="H20" s="15">
        <f t="shared" si="1"/>
        <v>31.9</v>
      </c>
      <c r="I20" s="15"/>
    </row>
    <row r="21" spans="1:9" ht="19.5" customHeight="1">
      <c r="A21" s="63">
        <v>10</v>
      </c>
      <c r="B21" s="63" t="s">
        <v>119</v>
      </c>
      <c r="C21" s="1" t="s">
        <v>74</v>
      </c>
      <c r="D21" s="15">
        <v>5714</v>
      </c>
      <c r="E21" s="15">
        <v>5727</v>
      </c>
      <c r="F21" s="15">
        <f t="shared" si="0"/>
        <v>13</v>
      </c>
      <c r="G21" s="15">
        <v>3.19</v>
      </c>
      <c r="H21" s="15">
        <f t="shared" si="1"/>
        <v>41.47</v>
      </c>
      <c r="I21" s="15" t="s">
        <v>120</v>
      </c>
    </row>
    <row r="22" spans="1:9" ht="19.5" customHeight="1">
      <c r="A22" s="65"/>
      <c r="B22" s="65"/>
      <c r="C22" s="1" t="s">
        <v>75</v>
      </c>
      <c r="D22" s="1">
        <v>270</v>
      </c>
      <c r="E22" s="1">
        <v>275</v>
      </c>
      <c r="F22" s="15">
        <f t="shared" si="0"/>
        <v>5</v>
      </c>
      <c r="G22" s="15">
        <v>3.19</v>
      </c>
      <c r="H22" s="15">
        <f t="shared" si="1"/>
        <v>15.95</v>
      </c>
      <c r="I22" s="2"/>
    </row>
    <row r="23" spans="1:9" ht="19.5" customHeight="1">
      <c r="A23" s="79">
        <v>11</v>
      </c>
      <c r="B23" s="78" t="s">
        <v>130</v>
      </c>
      <c r="C23" s="1" t="s">
        <v>74</v>
      </c>
      <c r="D23" s="1">
        <v>9939</v>
      </c>
      <c r="E23" s="1">
        <v>10036</v>
      </c>
      <c r="F23" s="15">
        <f t="shared" si="0"/>
        <v>97</v>
      </c>
      <c r="G23" s="15">
        <v>3.19</v>
      </c>
      <c r="H23" s="15">
        <f t="shared" si="1"/>
        <v>309.43</v>
      </c>
      <c r="I23" s="2"/>
    </row>
    <row r="24" spans="1:9" ht="19.5" customHeight="1">
      <c r="A24" s="80"/>
      <c r="B24" s="78"/>
      <c r="C24" s="1" t="s">
        <v>75</v>
      </c>
      <c r="D24" s="1">
        <v>12310</v>
      </c>
      <c r="E24" s="1">
        <v>12614</v>
      </c>
      <c r="F24" s="15">
        <f t="shared" si="0"/>
        <v>304</v>
      </c>
      <c r="G24" s="15">
        <v>3.19</v>
      </c>
      <c r="H24" s="15">
        <f t="shared" si="1"/>
        <v>969.76</v>
      </c>
      <c r="I24" s="2"/>
    </row>
    <row r="25" spans="1:9" ht="19.5" customHeight="1">
      <c r="A25" s="63">
        <v>12</v>
      </c>
      <c r="B25" s="78" t="s">
        <v>131</v>
      </c>
      <c r="C25" s="1" t="s">
        <v>74</v>
      </c>
      <c r="D25" s="1">
        <v>5680</v>
      </c>
      <c r="E25" s="1">
        <v>5717</v>
      </c>
      <c r="F25" s="15">
        <f t="shared" si="0"/>
        <v>37</v>
      </c>
      <c r="G25" s="15">
        <v>3.19</v>
      </c>
      <c r="H25" s="15">
        <f t="shared" si="1"/>
        <v>118.03</v>
      </c>
      <c r="I25" s="2"/>
    </row>
    <row r="26" spans="1:9" ht="19.5" customHeight="1">
      <c r="A26" s="65"/>
      <c r="B26" s="78"/>
      <c r="C26" s="1" t="s">
        <v>75</v>
      </c>
      <c r="D26" s="1">
        <v>5561</v>
      </c>
      <c r="E26" s="1">
        <v>5620</v>
      </c>
      <c r="F26" s="15">
        <f t="shared" si="0"/>
        <v>59</v>
      </c>
      <c r="G26" s="15">
        <v>3.19</v>
      </c>
      <c r="H26" s="15">
        <f t="shared" si="1"/>
        <v>188.21</v>
      </c>
      <c r="I26" s="2"/>
    </row>
    <row r="27" spans="1:9" ht="19.5" customHeight="1">
      <c r="A27" s="63">
        <v>13</v>
      </c>
      <c r="B27" s="79" t="s">
        <v>132</v>
      </c>
      <c r="C27" s="1" t="s">
        <v>74</v>
      </c>
      <c r="D27" s="1">
        <v>13593</v>
      </c>
      <c r="E27" s="1">
        <v>13941</v>
      </c>
      <c r="F27" s="15">
        <f t="shared" si="0"/>
        <v>348</v>
      </c>
      <c r="G27" s="15">
        <v>3.19</v>
      </c>
      <c r="H27" s="15">
        <f t="shared" si="1"/>
        <v>1110.12</v>
      </c>
      <c r="I27" s="2"/>
    </row>
    <row r="28" spans="1:9" ht="19.5" customHeight="1">
      <c r="A28" s="64"/>
      <c r="B28" s="80"/>
      <c r="C28" s="1" t="s">
        <v>75</v>
      </c>
      <c r="D28" s="1">
        <v>1993</v>
      </c>
      <c r="E28" s="1">
        <v>2175</v>
      </c>
      <c r="F28" s="15">
        <f t="shared" si="0"/>
        <v>182</v>
      </c>
      <c r="G28" s="15">
        <v>3.19</v>
      </c>
      <c r="H28" s="20">
        <f t="shared" si="1"/>
        <v>580.58</v>
      </c>
      <c r="I28" s="2"/>
    </row>
    <row r="29" spans="1:9" ht="19.5" customHeight="1">
      <c r="A29" s="64"/>
      <c r="B29" s="80"/>
      <c r="C29" s="1" t="s">
        <v>76</v>
      </c>
      <c r="D29" s="1">
        <v>1375</v>
      </c>
      <c r="E29" s="1">
        <v>1458</v>
      </c>
      <c r="F29" s="15">
        <f t="shared" si="0"/>
        <v>83</v>
      </c>
      <c r="G29" s="15">
        <v>3.19</v>
      </c>
      <c r="H29" s="20">
        <f t="shared" si="1"/>
        <v>264.77</v>
      </c>
      <c r="I29" s="2"/>
    </row>
    <row r="30" spans="1:9" ht="19.5" customHeight="1">
      <c r="A30" s="64"/>
      <c r="B30" s="80"/>
      <c r="C30" s="1" t="s">
        <v>77</v>
      </c>
      <c r="D30" s="1">
        <v>1695</v>
      </c>
      <c r="E30" s="1">
        <v>1775</v>
      </c>
      <c r="F30" s="15">
        <f t="shared" si="0"/>
        <v>80</v>
      </c>
      <c r="G30" s="15">
        <v>3.19</v>
      </c>
      <c r="H30" s="20">
        <f t="shared" si="1"/>
        <v>255.2</v>
      </c>
      <c r="I30" s="2"/>
    </row>
    <row r="31" spans="1:9" ht="19.5" customHeight="1">
      <c r="A31" s="64"/>
      <c r="B31" s="80"/>
      <c r="C31" s="1" t="s">
        <v>78</v>
      </c>
      <c r="D31" s="1">
        <v>3774</v>
      </c>
      <c r="E31" s="1">
        <v>4488</v>
      </c>
      <c r="F31" s="15">
        <f t="shared" si="0"/>
        <v>714</v>
      </c>
      <c r="G31" s="15">
        <v>3.19</v>
      </c>
      <c r="H31" s="20">
        <f t="shared" si="1"/>
        <v>2277.66</v>
      </c>
      <c r="I31" s="2"/>
    </row>
    <row r="32" spans="1:9" ht="19.5" customHeight="1">
      <c r="A32" s="65"/>
      <c r="B32" s="65"/>
      <c r="C32" s="44" t="s">
        <v>173</v>
      </c>
      <c r="D32" s="1">
        <v>4103</v>
      </c>
      <c r="E32" s="1">
        <v>4465</v>
      </c>
      <c r="F32" s="15">
        <f t="shared" si="0"/>
        <v>362</v>
      </c>
      <c r="G32" s="15">
        <v>3.19</v>
      </c>
      <c r="H32" s="20">
        <f t="shared" si="1"/>
        <v>1154.78</v>
      </c>
      <c r="I32" s="2"/>
    </row>
    <row r="33" spans="1:9" ht="19.5" customHeight="1">
      <c r="A33" s="1">
        <v>13</v>
      </c>
      <c r="B33" s="2" t="s">
        <v>67</v>
      </c>
      <c r="C33" s="2"/>
      <c r="D33" s="15"/>
      <c r="E33" s="15"/>
      <c r="F33" s="15">
        <f>SUM(F5:F32)</f>
        <v>2569</v>
      </c>
      <c r="G33" s="15"/>
      <c r="H33" s="15">
        <f>SUM(H5:H32)</f>
        <v>8195.11</v>
      </c>
      <c r="I33" s="15"/>
    </row>
    <row r="34" ht="14.25">
      <c r="B34" t="s">
        <v>133</v>
      </c>
    </row>
    <row r="35" spans="2:3" ht="14.25">
      <c r="B35" s="5"/>
      <c r="C35" s="5"/>
    </row>
  </sheetData>
  <sheetProtection/>
  <mergeCells count="31">
    <mergeCell ref="A1:I1"/>
    <mergeCell ref="A2:I2"/>
    <mergeCell ref="D3:E3"/>
    <mergeCell ref="A3:A4"/>
    <mergeCell ref="A6:A7"/>
    <mergeCell ref="A8:A9"/>
    <mergeCell ref="A27:A32"/>
    <mergeCell ref="A13:A14"/>
    <mergeCell ref="B27:B32"/>
    <mergeCell ref="B25:B26"/>
    <mergeCell ref="B10:B11"/>
    <mergeCell ref="I3:I4"/>
    <mergeCell ref="A23:A24"/>
    <mergeCell ref="F3:F4"/>
    <mergeCell ref="B19:B20"/>
    <mergeCell ref="A21:A22"/>
    <mergeCell ref="H3:H4"/>
    <mergeCell ref="A25:A26"/>
    <mergeCell ref="B17:B18"/>
    <mergeCell ref="B23:B24"/>
    <mergeCell ref="B6:B7"/>
    <mergeCell ref="B21:B22"/>
    <mergeCell ref="G3:G4"/>
    <mergeCell ref="B13:B14"/>
    <mergeCell ref="A10:A11"/>
    <mergeCell ref="A19:A20"/>
    <mergeCell ref="A15:A16"/>
    <mergeCell ref="A17:A18"/>
    <mergeCell ref="B8:B9"/>
    <mergeCell ref="B3:B4"/>
    <mergeCell ref="B15:B16"/>
  </mergeCells>
  <printOptions horizontalCentered="1"/>
  <pageMargins left="0.75" right="0.75" top="1.26" bottom="0.98" header="0.63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23" sqref="D23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11.875" style="0" customWidth="1"/>
    <col min="8" max="8" width="12.25390625" style="0" customWidth="1"/>
  </cols>
  <sheetData>
    <row r="1" spans="1:8" ht="22.5">
      <c r="A1" s="47" t="s">
        <v>195</v>
      </c>
      <c r="B1" s="47"/>
      <c r="C1" s="47"/>
      <c r="D1" s="47"/>
      <c r="E1" s="47"/>
      <c r="F1" s="47"/>
      <c r="G1" s="47"/>
      <c r="H1" s="47"/>
    </row>
    <row r="2" spans="1:8" ht="25.5" customHeight="1">
      <c r="A2" s="1" t="s">
        <v>0</v>
      </c>
      <c r="B2" s="1" t="s">
        <v>134</v>
      </c>
      <c r="C2" s="2" t="s">
        <v>48</v>
      </c>
      <c r="D2" s="2" t="s">
        <v>49</v>
      </c>
      <c r="E2" s="2" t="s">
        <v>45</v>
      </c>
      <c r="F2" s="1" t="s">
        <v>5</v>
      </c>
      <c r="G2" s="1" t="s">
        <v>6</v>
      </c>
      <c r="H2" s="1" t="s">
        <v>7</v>
      </c>
    </row>
    <row r="3" spans="1:8" ht="25.5" customHeight="1">
      <c r="A3" s="1">
        <v>1</v>
      </c>
      <c r="B3" s="1" t="s">
        <v>135</v>
      </c>
      <c r="C3" s="1">
        <v>76075</v>
      </c>
      <c r="D3" s="1">
        <v>77366</v>
      </c>
      <c r="E3" s="1">
        <f aca="true" t="shared" si="0" ref="E3:E21">D3-C3</f>
        <v>1291</v>
      </c>
      <c r="F3" s="7">
        <v>1</v>
      </c>
      <c r="G3" s="7">
        <f aca="true" t="shared" si="1" ref="G3:G21">E3*F3</f>
        <v>1291</v>
      </c>
      <c r="H3" s="1"/>
    </row>
    <row r="4" spans="1:8" ht="25.5" customHeight="1">
      <c r="A4" s="1">
        <v>2</v>
      </c>
      <c r="B4" s="1" t="s">
        <v>136</v>
      </c>
      <c r="C4" s="1">
        <v>53708</v>
      </c>
      <c r="D4" s="1">
        <v>55184</v>
      </c>
      <c r="E4" s="1">
        <f t="shared" si="0"/>
        <v>1476</v>
      </c>
      <c r="F4" s="7">
        <v>1</v>
      </c>
      <c r="G4" s="7">
        <f t="shared" si="1"/>
        <v>1476</v>
      </c>
      <c r="H4" s="1"/>
    </row>
    <row r="5" spans="1:8" ht="25.5" customHeight="1">
      <c r="A5" s="1">
        <v>3</v>
      </c>
      <c r="B5" s="1" t="s">
        <v>137</v>
      </c>
      <c r="C5" s="1">
        <v>68533</v>
      </c>
      <c r="D5" s="1">
        <v>69977</v>
      </c>
      <c r="E5" s="1">
        <f t="shared" si="0"/>
        <v>1444</v>
      </c>
      <c r="F5" s="7">
        <v>1</v>
      </c>
      <c r="G5" s="7">
        <f t="shared" si="1"/>
        <v>1444</v>
      </c>
      <c r="H5" s="1"/>
    </row>
    <row r="6" spans="1:8" ht="25.5" customHeight="1">
      <c r="A6" s="1">
        <v>4</v>
      </c>
      <c r="B6" s="1" t="s">
        <v>138</v>
      </c>
      <c r="C6" s="1">
        <v>18174</v>
      </c>
      <c r="D6" s="1">
        <v>19013</v>
      </c>
      <c r="E6" s="1">
        <f t="shared" si="0"/>
        <v>839</v>
      </c>
      <c r="F6" s="7">
        <v>1</v>
      </c>
      <c r="G6" s="7">
        <f t="shared" si="1"/>
        <v>839</v>
      </c>
      <c r="H6" s="1"/>
    </row>
    <row r="7" spans="1:8" ht="25.5" customHeight="1">
      <c r="A7" s="1">
        <v>5</v>
      </c>
      <c r="B7" s="1" t="s">
        <v>176</v>
      </c>
      <c r="C7" s="1">
        <v>77216</v>
      </c>
      <c r="D7" s="1">
        <v>77216</v>
      </c>
      <c r="E7" s="1">
        <f t="shared" si="0"/>
        <v>0</v>
      </c>
      <c r="F7" s="7">
        <v>1</v>
      </c>
      <c r="G7" s="7">
        <f t="shared" si="1"/>
        <v>0</v>
      </c>
      <c r="H7" s="1"/>
    </row>
    <row r="8" spans="1:8" ht="25.5" customHeight="1">
      <c r="A8" s="1">
        <v>6</v>
      </c>
      <c r="B8" s="8" t="s">
        <v>139</v>
      </c>
      <c r="C8" s="1">
        <v>38954</v>
      </c>
      <c r="D8" s="1">
        <v>39345</v>
      </c>
      <c r="E8" s="1">
        <f t="shared" si="0"/>
        <v>391</v>
      </c>
      <c r="F8" s="7">
        <v>1</v>
      </c>
      <c r="G8" s="7">
        <f t="shared" si="1"/>
        <v>391</v>
      </c>
      <c r="H8" s="1"/>
    </row>
    <row r="9" spans="1:8" ht="25.5" customHeight="1">
      <c r="A9" s="1">
        <v>7</v>
      </c>
      <c r="B9" s="8" t="s">
        <v>140</v>
      </c>
      <c r="C9" s="1">
        <v>31768</v>
      </c>
      <c r="D9" s="1">
        <v>32052</v>
      </c>
      <c r="E9" s="1">
        <f t="shared" si="0"/>
        <v>284</v>
      </c>
      <c r="F9" s="7">
        <v>1</v>
      </c>
      <c r="G9" s="7">
        <f t="shared" si="1"/>
        <v>284</v>
      </c>
      <c r="H9" s="1"/>
    </row>
    <row r="10" spans="1:8" ht="25.5" customHeight="1">
      <c r="A10" s="1">
        <v>8</v>
      </c>
      <c r="B10" s="9" t="s">
        <v>141</v>
      </c>
      <c r="C10" s="1">
        <v>11275</v>
      </c>
      <c r="D10" s="1">
        <v>11702</v>
      </c>
      <c r="E10" s="1">
        <f t="shared" si="0"/>
        <v>427</v>
      </c>
      <c r="F10" s="7">
        <v>1</v>
      </c>
      <c r="G10" s="7">
        <f t="shared" si="1"/>
        <v>427</v>
      </c>
      <c r="H10" s="1"/>
    </row>
    <row r="11" spans="1:8" ht="25.5" customHeight="1">
      <c r="A11" s="1">
        <v>9</v>
      </c>
      <c r="B11" s="45" t="s">
        <v>181</v>
      </c>
      <c r="C11" s="1">
        <v>838</v>
      </c>
      <c r="D11" s="1">
        <v>838</v>
      </c>
      <c r="E11" s="1">
        <f t="shared" si="0"/>
        <v>0</v>
      </c>
      <c r="F11" s="7">
        <v>1</v>
      </c>
      <c r="G11" s="7">
        <f t="shared" si="1"/>
        <v>0</v>
      </c>
      <c r="H11" s="1"/>
    </row>
    <row r="12" spans="1:8" ht="25.5" customHeight="1">
      <c r="A12" s="1">
        <v>10</v>
      </c>
      <c r="B12" s="9" t="s">
        <v>142</v>
      </c>
      <c r="C12" s="1">
        <v>10891</v>
      </c>
      <c r="D12" s="1">
        <v>11132</v>
      </c>
      <c r="E12" s="1">
        <f t="shared" si="0"/>
        <v>241</v>
      </c>
      <c r="F12" s="7">
        <v>1</v>
      </c>
      <c r="G12" s="7">
        <f t="shared" si="1"/>
        <v>241</v>
      </c>
      <c r="H12" s="1"/>
    </row>
    <row r="13" spans="1:8" ht="25.5" customHeight="1">
      <c r="A13" s="1">
        <v>11</v>
      </c>
      <c r="B13" s="45" t="s">
        <v>184</v>
      </c>
      <c r="C13" s="1">
        <v>274</v>
      </c>
      <c r="D13" s="1">
        <v>274</v>
      </c>
      <c r="E13" s="1">
        <f t="shared" si="0"/>
        <v>0</v>
      </c>
      <c r="F13" s="7">
        <v>1</v>
      </c>
      <c r="G13" s="7">
        <f t="shared" si="1"/>
        <v>0</v>
      </c>
      <c r="H13" s="1"/>
    </row>
    <row r="14" spans="1:8" ht="25.5" customHeight="1">
      <c r="A14" s="1">
        <v>12</v>
      </c>
      <c r="B14" s="45" t="s">
        <v>183</v>
      </c>
      <c r="C14" s="1">
        <v>8120</v>
      </c>
      <c r="D14" s="1">
        <v>9018</v>
      </c>
      <c r="E14" s="1">
        <f t="shared" si="0"/>
        <v>898</v>
      </c>
      <c r="F14" s="7">
        <v>1</v>
      </c>
      <c r="G14" s="7">
        <f t="shared" si="1"/>
        <v>898</v>
      </c>
      <c r="H14" s="1"/>
    </row>
    <row r="15" spans="1:8" ht="25.5" customHeight="1">
      <c r="A15" s="1">
        <v>13</v>
      </c>
      <c r="B15" s="45" t="s">
        <v>182</v>
      </c>
      <c r="C15" s="1">
        <v>802</v>
      </c>
      <c r="D15" s="1">
        <v>802</v>
      </c>
      <c r="E15" s="1">
        <f t="shared" si="0"/>
        <v>0</v>
      </c>
      <c r="F15" s="7">
        <v>1</v>
      </c>
      <c r="G15" s="7">
        <f t="shared" si="1"/>
        <v>0</v>
      </c>
      <c r="H15" s="1"/>
    </row>
    <row r="16" spans="1:8" ht="25.5" customHeight="1">
      <c r="A16" s="1">
        <v>14</v>
      </c>
      <c r="B16" s="9" t="s">
        <v>143</v>
      </c>
      <c r="C16" s="1">
        <v>17319</v>
      </c>
      <c r="D16" s="1">
        <v>17319</v>
      </c>
      <c r="E16" s="1">
        <f t="shared" si="0"/>
        <v>0</v>
      </c>
      <c r="F16" s="7">
        <v>1</v>
      </c>
      <c r="G16" s="7">
        <f t="shared" si="1"/>
        <v>0</v>
      </c>
      <c r="H16" s="1"/>
    </row>
    <row r="17" spans="1:8" ht="25.5" customHeight="1">
      <c r="A17" s="1">
        <v>15</v>
      </c>
      <c r="B17" s="3" t="s">
        <v>144</v>
      </c>
      <c r="C17" s="1">
        <v>60622</v>
      </c>
      <c r="D17" s="1">
        <v>61942</v>
      </c>
      <c r="E17" s="1">
        <f t="shared" si="0"/>
        <v>1320</v>
      </c>
      <c r="F17" s="7">
        <v>1</v>
      </c>
      <c r="G17" s="7">
        <f t="shared" si="1"/>
        <v>1320</v>
      </c>
      <c r="H17" s="1"/>
    </row>
    <row r="18" spans="1:8" ht="25.5" customHeight="1">
      <c r="A18" s="1">
        <v>16</v>
      </c>
      <c r="B18" s="10" t="s">
        <v>145</v>
      </c>
      <c r="C18" s="1">
        <v>2287</v>
      </c>
      <c r="D18" s="1">
        <v>2287</v>
      </c>
      <c r="E18" s="1">
        <f t="shared" si="0"/>
        <v>0</v>
      </c>
      <c r="F18" s="7">
        <v>1</v>
      </c>
      <c r="G18" s="7">
        <f t="shared" si="1"/>
        <v>0</v>
      </c>
      <c r="H18" s="1"/>
    </row>
    <row r="19" spans="1:8" ht="25.5" customHeight="1">
      <c r="A19" s="1">
        <v>17</v>
      </c>
      <c r="B19" s="10" t="s">
        <v>146</v>
      </c>
      <c r="C19" s="1">
        <v>3861</v>
      </c>
      <c r="D19" s="1">
        <v>3861</v>
      </c>
      <c r="E19" s="1">
        <f t="shared" si="0"/>
        <v>0</v>
      </c>
      <c r="F19" s="7">
        <v>1</v>
      </c>
      <c r="G19" s="7">
        <f t="shared" si="1"/>
        <v>0</v>
      </c>
      <c r="H19" s="1"/>
    </row>
    <row r="20" spans="1:8" ht="25.5" customHeight="1">
      <c r="A20" s="1">
        <v>18</v>
      </c>
      <c r="B20" s="10" t="s">
        <v>147</v>
      </c>
      <c r="C20" s="1">
        <v>4157</v>
      </c>
      <c r="D20" s="1">
        <v>4157</v>
      </c>
      <c r="E20" s="1">
        <f t="shared" si="0"/>
        <v>0</v>
      </c>
      <c r="F20" s="7">
        <v>1</v>
      </c>
      <c r="G20" s="7">
        <f t="shared" si="1"/>
        <v>0</v>
      </c>
      <c r="H20" s="1"/>
    </row>
    <row r="21" spans="1:8" ht="25.5" customHeight="1">
      <c r="A21" s="1">
        <v>19</v>
      </c>
      <c r="B21" s="10" t="s">
        <v>180</v>
      </c>
      <c r="C21" s="1">
        <v>307</v>
      </c>
      <c r="D21" s="1">
        <v>307</v>
      </c>
      <c r="E21" s="1">
        <f t="shared" si="0"/>
        <v>0</v>
      </c>
      <c r="F21" s="7">
        <v>1</v>
      </c>
      <c r="G21" s="7">
        <f t="shared" si="1"/>
        <v>0</v>
      </c>
      <c r="H21" s="1"/>
    </row>
    <row r="22" spans="1:8" ht="25.5" customHeight="1">
      <c r="A22" s="1">
        <v>20</v>
      </c>
      <c r="B22" s="10" t="s">
        <v>148</v>
      </c>
      <c r="C22" s="1">
        <v>2861</v>
      </c>
      <c r="D22" s="1">
        <v>2861</v>
      </c>
      <c r="E22" s="1">
        <f>D22-C22</f>
        <v>0</v>
      </c>
      <c r="F22" s="7">
        <v>1</v>
      </c>
      <c r="G22" s="7">
        <f>E22*F22</f>
        <v>0</v>
      </c>
      <c r="H22" s="1"/>
    </row>
    <row r="23" spans="1:8" ht="25.5" customHeight="1">
      <c r="A23" s="1">
        <v>21</v>
      </c>
      <c r="B23" s="1" t="s">
        <v>149</v>
      </c>
      <c r="C23" s="1"/>
      <c r="D23" s="1"/>
      <c r="E23" s="1">
        <f>SUM(E3:E21)</f>
        <v>8611</v>
      </c>
      <c r="F23" s="1"/>
      <c r="G23" s="7">
        <f>SUM(G3:G21)</f>
        <v>8611</v>
      </c>
      <c r="H23" s="1"/>
    </row>
    <row r="25" ht="14.25">
      <c r="A25" t="s">
        <v>150</v>
      </c>
    </row>
    <row r="26" spans="2:7" ht="14.25">
      <c r="B26" t="s">
        <v>70</v>
      </c>
      <c r="G26" t="s">
        <v>71</v>
      </c>
    </row>
  </sheetData>
  <sheetProtection/>
  <mergeCells count="1">
    <mergeCell ref="A1:H1"/>
  </mergeCells>
  <printOptions horizontalCentered="1"/>
  <pageMargins left="0.75" right="0.75" top="1.24" bottom="0.98" header="0.51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M7" sqref="M7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11.875" style="0" customWidth="1"/>
    <col min="8" max="8" width="12.25390625" style="0" customWidth="1"/>
  </cols>
  <sheetData>
    <row r="1" spans="1:8" ht="22.5">
      <c r="A1" s="47" t="s">
        <v>186</v>
      </c>
      <c r="B1" s="47"/>
      <c r="C1" s="47"/>
      <c r="D1" s="47"/>
      <c r="E1" s="47"/>
      <c r="F1" s="47"/>
      <c r="G1" s="47"/>
      <c r="H1" s="47"/>
    </row>
    <row r="2" spans="1:8" ht="25.5" customHeight="1">
      <c r="A2" s="1" t="s">
        <v>0</v>
      </c>
      <c r="B2" s="1" t="s">
        <v>134</v>
      </c>
      <c r="C2" s="2" t="s">
        <v>48</v>
      </c>
      <c r="D2" s="2" t="s">
        <v>49</v>
      </c>
      <c r="E2" s="2" t="s">
        <v>45</v>
      </c>
      <c r="F2" s="1" t="s">
        <v>5</v>
      </c>
      <c r="G2" s="1" t="s">
        <v>6</v>
      </c>
      <c r="H2" s="1" t="s">
        <v>7</v>
      </c>
    </row>
    <row r="3" spans="1:8" ht="25.5" customHeight="1">
      <c r="A3" s="1">
        <v>1</v>
      </c>
      <c r="B3" s="1" t="s">
        <v>185</v>
      </c>
      <c r="C3" s="1">
        <v>4072</v>
      </c>
      <c r="D3" s="1">
        <v>4072</v>
      </c>
      <c r="E3" s="1">
        <f>D3-C3</f>
        <v>0</v>
      </c>
      <c r="F3" s="7">
        <v>0.54</v>
      </c>
      <c r="G3" s="7">
        <f>E3*F3</f>
        <v>0</v>
      </c>
      <c r="H3" s="1"/>
    </row>
    <row r="4" spans="1:8" ht="25.5" customHeight="1">
      <c r="A4" s="1">
        <v>2</v>
      </c>
      <c r="B4" s="1"/>
      <c r="C4" s="1"/>
      <c r="D4" s="1"/>
      <c r="E4" s="1"/>
      <c r="F4" s="7"/>
      <c r="G4" s="7"/>
      <c r="H4" s="1"/>
    </row>
    <row r="5" spans="1:8" ht="25.5" customHeight="1">
      <c r="A5" s="1">
        <v>3</v>
      </c>
      <c r="B5" s="1"/>
      <c r="C5" s="1"/>
      <c r="D5" s="1"/>
      <c r="E5" s="1"/>
      <c r="F5" s="7"/>
      <c r="G5" s="7"/>
      <c r="H5" s="1"/>
    </row>
    <row r="6" spans="1:8" ht="25.5" customHeight="1">
      <c r="A6" s="1">
        <v>4</v>
      </c>
      <c r="B6" s="1"/>
      <c r="C6" s="1"/>
      <c r="D6" s="1"/>
      <c r="E6" s="1"/>
      <c r="F6" s="7"/>
      <c r="G6" s="7"/>
      <c r="H6" s="1"/>
    </row>
    <row r="7" spans="1:8" ht="25.5" customHeight="1">
      <c r="A7" s="1">
        <v>5</v>
      </c>
      <c r="B7" s="1"/>
      <c r="C7" s="1"/>
      <c r="D7" s="1"/>
      <c r="E7" s="1"/>
      <c r="F7" s="7"/>
      <c r="G7" s="7"/>
      <c r="H7" s="1"/>
    </row>
    <row r="8" spans="1:8" ht="25.5" customHeight="1">
      <c r="A8" s="1">
        <v>6</v>
      </c>
      <c r="B8" s="8"/>
      <c r="C8" s="1"/>
      <c r="D8" s="1"/>
      <c r="E8" s="1"/>
      <c r="F8" s="7"/>
      <c r="G8" s="7"/>
      <c r="H8" s="1"/>
    </row>
    <row r="9" spans="1:8" ht="25.5" customHeight="1">
      <c r="A9" s="1">
        <v>7</v>
      </c>
      <c r="B9" s="8"/>
      <c r="C9" s="1"/>
      <c r="D9" s="1"/>
      <c r="E9" s="1"/>
      <c r="F9" s="7"/>
      <c r="G9" s="7"/>
      <c r="H9" s="1"/>
    </row>
    <row r="10" spans="1:8" ht="25.5" customHeight="1">
      <c r="A10" s="1">
        <v>8</v>
      </c>
      <c r="B10" s="9"/>
      <c r="C10" s="1"/>
      <c r="D10" s="1"/>
      <c r="E10" s="1"/>
      <c r="F10" s="7"/>
      <c r="G10" s="7"/>
      <c r="H10" s="1"/>
    </row>
    <row r="11" spans="1:8" ht="25.5" customHeight="1">
      <c r="A11" s="1">
        <v>21</v>
      </c>
      <c r="B11" s="1" t="s">
        <v>149</v>
      </c>
      <c r="C11" s="1"/>
      <c r="D11" s="1"/>
      <c r="E11" s="1">
        <f>SUM(E3:E10)</f>
        <v>0</v>
      </c>
      <c r="F11" s="1"/>
      <c r="G11" s="7">
        <f>SUM(G3:G10)</f>
        <v>0</v>
      </c>
      <c r="H11" s="1"/>
    </row>
    <row r="13" ht="14.25">
      <c r="A13" t="s">
        <v>150</v>
      </c>
    </row>
    <row r="14" spans="2:7" ht="14.25">
      <c r="B14" t="s">
        <v>70</v>
      </c>
      <c r="G14" t="s">
        <v>71</v>
      </c>
    </row>
  </sheetData>
  <sheetProtection/>
  <mergeCells count="1">
    <mergeCell ref="A1:H1"/>
  </mergeCells>
  <printOptions horizontalCentered="1"/>
  <pageMargins left="0.7480314960629921" right="0.7480314960629921" top="1.220472440944882" bottom="0.984251968503937" header="0.5118110236220472" footer="0.5118110236220472"/>
  <pageSetup orientation="portrait" paperSize="9" r:id="rId1"/>
  <headerFooter alignWithMargins="0">
    <oddHeader>&amp;C&amp;"宋体,加粗"&amp;20校内经营服务网点
电费明细表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5.00390625" style="0" customWidth="1"/>
    <col min="2" max="2" width="10.125" style="0" customWidth="1"/>
    <col min="5" max="5" width="9.375" style="0" bestFit="1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47" t="s">
        <v>196</v>
      </c>
      <c r="B1" s="47"/>
      <c r="C1" s="47"/>
      <c r="D1" s="47"/>
      <c r="E1" s="47"/>
      <c r="F1" s="47"/>
      <c r="G1" s="47"/>
      <c r="H1" s="47"/>
    </row>
    <row r="2" spans="1:8" ht="30" customHeight="1">
      <c r="A2" s="1" t="s">
        <v>0</v>
      </c>
      <c r="B2" s="1" t="s">
        <v>134</v>
      </c>
      <c r="C2" s="2" t="s">
        <v>48</v>
      </c>
      <c r="D2" s="2" t="s">
        <v>49</v>
      </c>
      <c r="E2" s="2" t="s">
        <v>45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151</v>
      </c>
      <c r="C3" s="1">
        <v>44557</v>
      </c>
      <c r="D3" s="1">
        <v>44557</v>
      </c>
      <c r="E3" s="1">
        <f aca="true" t="shared" si="0" ref="E3:E16">D3-C3</f>
        <v>0</v>
      </c>
      <c r="F3" s="1">
        <v>0.54</v>
      </c>
      <c r="G3" s="1">
        <f aca="true" t="shared" si="1" ref="G3:G19">E3*F3</f>
        <v>0</v>
      </c>
      <c r="H3" s="1"/>
    </row>
    <row r="4" spans="1:8" ht="30" customHeight="1">
      <c r="A4" s="1">
        <v>2</v>
      </c>
      <c r="B4" s="1" t="s">
        <v>152</v>
      </c>
      <c r="C4" s="1">
        <v>33464</v>
      </c>
      <c r="D4" s="1">
        <v>33464</v>
      </c>
      <c r="E4" s="1">
        <f t="shared" si="0"/>
        <v>0</v>
      </c>
      <c r="F4" s="1">
        <v>0.54</v>
      </c>
      <c r="G4" s="1">
        <f t="shared" si="1"/>
        <v>0</v>
      </c>
      <c r="H4" s="1"/>
    </row>
    <row r="5" spans="1:8" ht="30" customHeight="1">
      <c r="A5" s="1">
        <v>3</v>
      </c>
      <c r="B5" s="1" t="s">
        <v>153</v>
      </c>
      <c r="C5" s="1">
        <v>62071</v>
      </c>
      <c r="D5" s="1">
        <v>62071</v>
      </c>
      <c r="E5" s="1">
        <f t="shared" si="0"/>
        <v>0</v>
      </c>
      <c r="F5" s="1">
        <v>0.54</v>
      </c>
      <c r="G5" s="1">
        <f t="shared" si="1"/>
        <v>0</v>
      </c>
      <c r="H5" s="1"/>
    </row>
    <row r="6" spans="1:8" ht="30" customHeight="1">
      <c r="A6" s="1">
        <v>4</v>
      </c>
      <c r="B6" s="1" t="s">
        <v>154</v>
      </c>
      <c r="C6" s="1">
        <v>100320</v>
      </c>
      <c r="D6" s="1">
        <v>100320</v>
      </c>
      <c r="E6" s="1">
        <f t="shared" si="0"/>
        <v>0</v>
      </c>
      <c r="F6" s="1">
        <v>0.54</v>
      </c>
      <c r="G6" s="1">
        <f t="shared" si="1"/>
        <v>0</v>
      </c>
      <c r="H6" s="1"/>
    </row>
    <row r="7" spans="1:8" ht="30" customHeight="1">
      <c r="A7" s="1">
        <v>5</v>
      </c>
      <c r="B7" s="1" t="s">
        <v>155</v>
      </c>
      <c r="C7" s="1">
        <v>65303</v>
      </c>
      <c r="D7" s="1">
        <v>65303</v>
      </c>
      <c r="E7" s="1">
        <f t="shared" si="0"/>
        <v>0</v>
      </c>
      <c r="F7" s="1">
        <v>0.54</v>
      </c>
      <c r="G7" s="1">
        <f t="shared" si="1"/>
        <v>0</v>
      </c>
      <c r="H7" s="1"/>
    </row>
    <row r="8" spans="1:8" ht="30" customHeight="1">
      <c r="A8" s="1">
        <v>6</v>
      </c>
      <c r="B8" s="1" t="s">
        <v>156</v>
      </c>
      <c r="C8" s="1">
        <v>45822</v>
      </c>
      <c r="D8" s="1">
        <v>45822</v>
      </c>
      <c r="E8" s="1">
        <f t="shared" si="0"/>
        <v>0</v>
      </c>
      <c r="F8" s="1">
        <v>0.54</v>
      </c>
      <c r="G8" s="1">
        <f t="shared" si="1"/>
        <v>0</v>
      </c>
      <c r="H8" s="1"/>
    </row>
    <row r="9" spans="1:8" ht="30" customHeight="1">
      <c r="A9" s="1">
        <v>7</v>
      </c>
      <c r="B9" s="1" t="s">
        <v>157</v>
      </c>
      <c r="C9" s="1">
        <v>97079</v>
      </c>
      <c r="D9" s="1">
        <v>97079</v>
      </c>
      <c r="E9" s="1">
        <f t="shared" si="0"/>
        <v>0</v>
      </c>
      <c r="F9" s="1">
        <v>0.54</v>
      </c>
      <c r="G9" s="1">
        <f t="shared" si="1"/>
        <v>0</v>
      </c>
      <c r="H9" s="1"/>
    </row>
    <row r="10" spans="1:8" ht="30" customHeight="1">
      <c r="A10" s="1">
        <v>8</v>
      </c>
      <c r="B10" s="1" t="s">
        <v>158</v>
      </c>
      <c r="C10" s="1">
        <v>76813</v>
      </c>
      <c r="D10" s="1">
        <v>76813</v>
      </c>
      <c r="E10" s="1">
        <f t="shared" si="0"/>
        <v>0</v>
      </c>
      <c r="F10" s="1">
        <v>0.54</v>
      </c>
      <c r="G10" s="1">
        <f t="shared" si="1"/>
        <v>0</v>
      </c>
      <c r="H10" s="1"/>
    </row>
    <row r="11" spans="1:8" ht="30" customHeight="1">
      <c r="A11" s="1">
        <v>9</v>
      </c>
      <c r="B11" s="1" t="s">
        <v>159</v>
      </c>
      <c r="C11" s="1">
        <v>131160</v>
      </c>
      <c r="D11" s="1">
        <v>131160</v>
      </c>
      <c r="E11" s="1">
        <f t="shared" si="0"/>
        <v>0</v>
      </c>
      <c r="F11" s="1">
        <v>0.54</v>
      </c>
      <c r="G11" s="1">
        <f t="shared" si="1"/>
        <v>0</v>
      </c>
      <c r="H11" s="1"/>
    </row>
    <row r="12" spans="1:8" ht="30" customHeight="1">
      <c r="A12" s="1">
        <v>10</v>
      </c>
      <c r="B12" s="1" t="s">
        <v>160</v>
      </c>
      <c r="C12" s="1">
        <v>222892</v>
      </c>
      <c r="D12" s="1">
        <v>225093</v>
      </c>
      <c r="E12" s="1">
        <f t="shared" si="0"/>
        <v>2201</v>
      </c>
      <c r="F12" s="1">
        <v>0.54</v>
      </c>
      <c r="G12" s="1">
        <f t="shared" si="1"/>
        <v>1188.5400000000002</v>
      </c>
      <c r="H12" s="1"/>
    </row>
    <row r="13" spans="1:8" ht="30" customHeight="1">
      <c r="A13" s="1">
        <v>11</v>
      </c>
      <c r="B13" s="1" t="s">
        <v>161</v>
      </c>
      <c r="C13" s="1">
        <v>60737</v>
      </c>
      <c r="D13" s="1">
        <v>61729</v>
      </c>
      <c r="E13" s="1">
        <f t="shared" si="0"/>
        <v>992</v>
      </c>
      <c r="F13" s="1">
        <v>0.54</v>
      </c>
      <c r="G13" s="1">
        <f t="shared" si="1"/>
        <v>535.6800000000001</v>
      </c>
      <c r="H13" s="1"/>
    </row>
    <row r="14" spans="1:8" ht="30" customHeight="1">
      <c r="A14" s="1">
        <v>12</v>
      </c>
      <c r="B14" s="1" t="s">
        <v>162</v>
      </c>
      <c r="C14" s="1">
        <v>196778</v>
      </c>
      <c r="D14" s="1">
        <v>199364</v>
      </c>
      <c r="E14" s="1">
        <f t="shared" si="0"/>
        <v>2586</v>
      </c>
      <c r="F14" s="1">
        <v>0.54</v>
      </c>
      <c r="G14" s="1">
        <f t="shared" si="1"/>
        <v>1396.44</v>
      </c>
      <c r="H14" s="1"/>
    </row>
    <row r="15" spans="1:8" ht="30" customHeight="1">
      <c r="A15" s="1">
        <v>13</v>
      </c>
      <c r="B15" s="1" t="s">
        <v>163</v>
      </c>
      <c r="C15" s="1">
        <v>90981</v>
      </c>
      <c r="D15" s="1">
        <v>92572</v>
      </c>
      <c r="E15" s="1">
        <f t="shared" si="0"/>
        <v>1591</v>
      </c>
      <c r="F15" s="1">
        <v>0.54</v>
      </c>
      <c r="G15" s="1">
        <f t="shared" si="1"/>
        <v>859.1400000000001</v>
      </c>
      <c r="H15" s="1"/>
    </row>
    <row r="16" spans="1:8" ht="30" customHeight="1">
      <c r="A16" s="1">
        <v>14</v>
      </c>
      <c r="B16" s="1" t="s">
        <v>164</v>
      </c>
      <c r="C16" s="1">
        <v>86818</v>
      </c>
      <c r="D16" s="1">
        <v>87153</v>
      </c>
      <c r="E16" s="1">
        <f t="shared" si="0"/>
        <v>335</v>
      </c>
      <c r="F16" s="1">
        <v>0.54</v>
      </c>
      <c r="G16" s="1">
        <f t="shared" si="1"/>
        <v>180.9</v>
      </c>
      <c r="H16" s="1"/>
    </row>
    <row r="17" spans="1:8" ht="30" customHeight="1">
      <c r="A17" s="3">
        <v>15</v>
      </c>
      <c r="B17" s="3" t="s">
        <v>165</v>
      </c>
      <c r="C17" s="3">
        <v>2792</v>
      </c>
      <c r="D17" s="3">
        <v>2816</v>
      </c>
      <c r="E17" s="1">
        <f>(D17-C17)*40</f>
        <v>960</v>
      </c>
      <c r="F17" s="1">
        <v>0.54</v>
      </c>
      <c r="G17" s="1">
        <f t="shared" si="1"/>
        <v>518.4000000000001</v>
      </c>
      <c r="H17" s="1" t="s">
        <v>166</v>
      </c>
    </row>
    <row r="18" spans="1:8" ht="30" customHeight="1">
      <c r="A18" s="3">
        <v>16</v>
      </c>
      <c r="B18" s="4" t="s">
        <v>167</v>
      </c>
      <c r="C18" s="3">
        <v>69546</v>
      </c>
      <c r="D18" s="3">
        <v>70592</v>
      </c>
      <c r="E18" s="1">
        <f>D18-C18</f>
        <v>1046</v>
      </c>
      <c r="F18" s="1">
        <v>0.54</v>
      </c>
      <c r="G18" s="1">
        <f t="shared" si="1"/>
        <v>564.84</v>
      </c>
      <c r="H18" s="2"/>
    </row>
    <row r="19" spans="1:8" ht="30" customHeight="1">
      <c r="A19" s="3"/>
      <c r="B19" s="4" t="s">
        <v>168</v>
      </c>
      <c r="C19" s="3">
        <v>106673</v>
      </c>
      <c r="D19" s="3">
        <v>106673</v>
      </c>
      <c r="E19" s="1">
        <f>D19-C19-'商务租点电费'!E18</f>
        <v>0</v>
      </c>
      <c r="F19" s="1">
        <v>0.54</v>
      </c>
      <c r="G19" s="1">
        <f t="shared" si="1"/>
        <v>0</v>
      </c>
      <c r="H19" s="2"/>
    </row>
    <row r="20" spans="1:8" ht="30" customHeight="1">
      <c r="A20" s="3">
        <v>18</v>
      </c>
      <c r="B20" s="3" t="s">
        <v>149</v>
      </c>
      <c r="C20" s="3"/>
      <c r="D20" s="3"/>
      <c r="E20" s="1">
        <f>SUM(E3:E19)</f>
        <v>9711</v>
      </c>
      <c r="F20" s="1"/>
      <c r="G20" s="1">
        <f>SUM(G3:G19)</f>
        <v>5243.9400000000005</v>
      </c>
      <c r="H20" s="2"/>
    </row>
    <row r="21" spans="1:8" ht="14.25">
      <c r="A21" s="81" t="s">
        <v>169</v>
      </c>
      <c r="B21" s="81"/>
      <c r="C21" s="81"/>
      <c r="D21" s="81"/>
      <c r="E21" s="81"/>
      <c r="F21" s="81"/>
      <c r="G21" s="81"/>
      <c r="H21" s="81"/>
    </row>
    <row r="22" spans="2:7" ht="14.25">
      <c r="B22" s="6" t="s">
        <v>70</v>
      </c>
      <c r="G22" t="s">
        <v>71</v>
      </c>
    </row>
    <row r="23" ht="14.25">
      <c r="B23" s="6"/>
    </row>
  </sheetData>
  <sheetProtection/>
  <mergeCells count="2">
    <mergeCell ref="A1:H1"/>
    <mergeCell ref="A21:H21"/>
  </mergeCells>
  <printOptions horizontalCentered="1"/>
  <pageMargins left="0.75" right="0.75" top="1.37" bottom="0.98" header="0.51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D20" sqref="D20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47" t="s">
        <v>196</v>
      </c>
      <c r="B1" s="47"/>
      <c r="C1" s="47"/>
      <c r="D1" s="47"/>
      <c r="E1" s="47"/>
      <c r="F1" s="47"/>
      <c r="G1" s="47"/>
      <c r="H1" s="47"/>
    </row>
    <row r="2" spans="1:8" ht="30" customHeight="1">
      <c r="A2" s="1" t="s">
        <v>0</v>
      </c>
      <c r="B2" s="1" t="s">
        <v>134</v>
      </c>
      <c r="C2" s="2" t="s">
        <v>48</v>
      </c>
      <c r="D2" s="2" t="s">
        <v>49</v>
      </c>
      <c r="E2" s="2" t="s">
        <v>73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151</v>
      </c>
      <c r="C3" s="1">
        <v>354</v>
      </c>
      <c r="D3" s="1">
        <v>354</v>
      </c>
      <c r="E3" s="1">
        <f aca="true" t="shared" si="0" ref="E3:E19">D3-C3</f>
        <v>0</v>
      </c>
      <c r="F3" s="1">
        <v>3.19</v>
      </c>
      <c r="G3" s="1">
        <f aca="true" t="shared" si="1" ref="G3:G19">E3*F3</f>
        <v>0</v>
      </c>
      <c r="H3" s="1"/>
    </row>
    <row r="4" spans="1:8" ht="30" customHeight="1">
      <c r="A4" s="1">
        <v>2</v>
      </c>
      <c r="B4" s="1" t="s">
        <v>152</v>
      </c>
      <c r="C4" s="1">
        <v>390</v>
      </c>
      <c r="D4" s="1">
        <v>390</v>
      </c>
      <c r="E4" s="1">
        <f t="shared" si="0"/>
        <v>0</v>
      </c>
      <c r="F4" s="1">
        <v>3.19</v>
      </c>
      <c r="G4" s="1">
        <f t="shared" si="1"/>
        <v>0</v>
      </c>
      <c r="H4" s="1"/>
    </row>
    <row r="5" spans="1:8" ht="30" customHeight="1">
      <c r="A5" s="1">
        <v>3</v>
      </c>
      <c r="B5" s="1" t="s">
        <v>153</v>
      </c>
      <c r="C5" s="1">
        <v>265</v>
      </c>
      <c r="D5" s="1">
        <v>265</v>
      </c>
      <c r="E5" s="1">
        <f t="shared" si="0"/>
        <v>0</v>
      </c>
      <c r="F5" s="1">
        <v>3.19</v>
      </c>
      <c r="G5" s="1">
        <f t="shared" si="1"/>
        <v>0</v>
      </c>
      <c r="H5" s="1"/>
    </row>
    <row r="6" spans="1:8" ht="30" customHeight="1">
      <c r="A6" s="1">
        <v>4</v>
      </c>
      <c r="B6" s="1" t="s">
        <v>154</v>
      </c>
      <c r="C6" s="1">
        <v>1585</v>
      </c>
      <c r="D6" s="1">
        <v>1585</v>
      </c>
      <c r="E6" s="1">
        <f t="shared" si="0"/>
        <v>0</v>
      </c>
      <c r="F6" s="1">
        <v>3.19</v>
      </c>
      <c r="G6" s="1">
        <f t="shared" si="1"/>
        <v>0</v>
      </c>
      <c r="H6" s="1"/>
    </row>
    <row r="7" spans="1:8" ht="30" customHeight="1">
      <c r="A7" s="1">
        <v>5</v>
      </c>
      <c r="B7" s="1" t="s">
        <v>155</v>
      </c>
      <c r="C7" s="1">
        <v>1840</v>
      </c>
      <c r="D7" s="1">
        <v>1840</v>
      </c>
      <c r="E7" s="1">
        <f t="shared" si="0"/>
        <v>0</v>
      </c>
      <c r="F7" s="1">
        <v>3.19</v>
      </c>
      <c r="G7" s="1">
        <f t="shared" si="1"/>
        <v>0</v>
      </c>
      <c r="H7" s="1"/>
    </row>
    <row r="8" spans="1:8" ht="30" customHeight="1">
      <c r="A8" s="1">
        <v>6</v>
      </c>
      <c r="B8" s="1" t="s">
        <v>156</v>
      </c>
      <c r="C8" s="1">
        <v>1000</v>
      </c>
      <c r="D8" s="1">
        <v>1000</v>
      </c>
      <c r="E8" s="1">
        <f t="shared" si="0"/>
        <v>0</v>
      </c>
      <c r="F8" s="1">
        <v>3.19</v>
      </c>
      <c r="G8" s="1">
        <f t="shared" si="1"/>
        <v>0</v>
      </c>
      <c r="H8" s="1"/>
    </row>
    <row r="9" spans="1:8" ht="30" customHeight="1">
      <c r="A9" s="1">
        <v>7</v>
      </c>
      <c r="B9" s="1" t="s">
        <v>157</v>
      </c>
      <c r="C9" s="1">
        <v>1941</v>
      </c>
      <c r="D9" s="1">
        <v>1941</v>
      </c>
      <c r="E9" s="1">
        <f t="shared" si="0"/>
        <v>0</v>
      </c>
      <c r="F9" s="1">
        <v>3.19</v>
      </c>
      <c r="G9" s="1">
        <f t="shared" si="1"/>
        <v>0</v>
      </c>
      <c r="H9" s="1"/>
    </row>
    <row r="10" spans="1:8" ht="30" customHeight="1">
      <c r="A10" s="1">
        <v>8</v>
      </c>
      <c r="B10" s="1" t="s">
        <v>158</v>
      </c>
      <c r="C10" s="1">
        <v>1585</v>
      </c>
      <c r="D10" s="1">
        <v>1585</v>
      </c>
      <c r="E10" s="1">
        <f t="shared" si="0"/>
        <v>0</v>
      </c>
      <c r="F10" s="1">
        <v>3.19</v>
      </c>
      <c r="G10" s="1">
        <f t="shared" si="1"/>
        <v>0</v>
      </c>
      <c r="H10" s="1"/>
    </row>
    <row r="11" spans="1:8" ht="30" customHeight="1">
      <c r="A11" s="1">
        <v>9</v>
      </c>
      <c r="B11" s="1" t="s">
        <v>159</v>
      </c>
      <c r="C11" s="1">
        <v>414</v>
      </c>
      <c r="D11" s="1">
        <v>414</v>
      </c>
      <c r="E11" s="1">
        <f t="shared" si="0"/>
        <v>0</v>
      </c>
      <c r="F11" s="1">
        <v>3.19</v>
      </c>
      <c r="G11" s="1">
        <f t="shared" si="1"/>
        <v>0</v>
      </c>
      <c r="H11" s="1"/>
    </row>
    <row r="12" spans="1:8" ht="30" customHeight="1">
      <c r="A12" s="1">
        <v>10</v>
      </c>
      <c r="B12" s="1" t="s">
        <v>160</v>
      </c>
      <c r="C12" s="1">
        <v>4294</v>
      </c>
      <c r="D12" s="1">
        <v>4314</v>
      </c>
      <c r="E12" s="1">
        <f t="shared" si="0"/>
        <v>20</v>
      </c>
      <c r="F12" s="1">
        <v>3.19</v>
      </c>
      <c r="G12" s="1">
        <f t="shared" si="1"/>
        <v>63.8</v>
      </c>
      <c r="H12" s="1"/>
    </row>
    <row r="13" spans="1:8" ht="30" customHeight="1">
      <c r="A13" s="1">
        <v>11</v>
      </c>
      <c r="B13" s="1" t="s">
        <v>161</v>
      </c>
      <c r="C13" s="1">
        <v>1428</v>
      </c>
      <c r="D13" s="1">
        <v>1438</v>
      </c>
      <c r="E13" s="1">
        <f t="shared" si="0"/>
        <v>10</v>
      </c>
      <c r="F13" s="1">
        <v>3.19</v>
      </c>
      <c r="G13" s="1">
        <f t="shared" si="1"/>
        <v>31.9</v>
      </c>
      <c r="H13" s="1"/>
    </row>
    <row r="14" spans="1:8" ht="30" customHeight="1">
      <c r="A14" s="1">
        <v>12</v>
      </c>
      <c r="B14" s="1" t="s">
        <v>162</v>
      </c>
      <c r="C14" s="1">
        <v>1975</v>
      </c>
      <c r="D14" s="1">
        <v>1995</v>
      </c>
      <c r="E14" s="1">
        <f t="shared" si="0"/>
        <v>20</v>
      </c>
      <c r="F14" s="1">
        <v>3.19</v>
      </c>
      <c r="G14" s="1">
        <f t="shared" si="1"/>
        <v>63.8</v>
      </c>
      <c r="H14" s="1"/>
    </row>
    <row r="15" spans="1:8" ht="30" customHeight="1">
      <c r="A15" s="1">
        <v>13</v>
      </c>
      <c r="B15" s="1" t="s">
        <v>163</v>
      </c>
      <c r="C15" s="1">
        <v>1038</v>
      </c>
      <c r="D15" s="1">
        <v>1048</v>
      </c>
      <c r="E15" s="1">
        <f t="shared" si="0"/>
        <v>10</v>
      </c>
      <c r="F15" s="1">
        <v>3.19</v>
      </c>
      <c r="G15" s="1">
        <f t="shared" si="1"/>
        <v>31.9</v>
      </c>
      <c r="H15" s="1"/>
    </row>
    <row r="16" spans="1:8" ht="30" customHeight="1">
      <c r="A16" s="1">
        <v>14</v>
      </c>
      <c r="B16" s="1" t="s">
        <v>164</v>
      </c>
      <c r="C16" s="1">
        <v>2022</v>
      </c>
      <c r="D16" s="1">
        <v>2032</v>
      </c>
      <c r="E16" s="1">
        <f t="shared" si="0"/>
        <v>10</v>
      </c>
      <c r="F16" s="1">
        <v>3.19</v>
      </c>
      <c r="G16" s="1">
        <f t="shared" si="1"/>
        <v>31.9</v>
      </c>
      <c r="H16" s="1"/>
    </row>
    <row r="17" spans="1:8" ht="30" customHeight="1">
      <c r="A17" s="3">
        <v>15</v>
      </c>
      <c r="B17" s="3" t="s">
        <v>165</v>
      </c>
      <c r="C17" s="1">
        <v>2031</v>
      </c>
      <c r="D17" s="1">
        <v>2046</v>
      </c>
      <c r="E17" s="1">
        <f t="shared" si="0"/>
        <v>15</v>
      </c>
      <c r="F17" s="1">
        <v>3.19</v>
      </c>
      <c r="G17" s="1">
        <f t="shared" si="1"/>
        <v>47.85</v>
      </c>
      <c r="H17" s="1" t="s">
        <v>166</v>
      </c>
    </row>
    <row r="18" spans="1:8" ht="30" customHeight="1">
      <c r="A18" s="3">
        <v>16</v>
      </c>
      <c r="B18" s="4" t="s">
        <v>167</v>
      </c>
      <c r="C18" s="1">
        <v>2142</v>
      </c>
      <c r="D18" s="1">
        <v>2152</v>
      </c>
      <c r="E18" s="1">
        <f t="shared" si="0"/>
        <v>10</v>
      </c>
      <c r="F18" s="1">
        <v>3.19</v>
      </c>
      <c r="G18" s="1">
        <f t="shared" si="1"/>
        <v>31.9</v>
      </c>
      <c r="H18" s="2"/>
    </row>
    <row r="19" spans="1:8" ht="30" customHeight="1">
      <c r="A19" s="3"/>
      <c r="B19" s="4" t="s">
        <v>168</v>
      </c>
      <c r="C19" s="1">
        <v>462</v>
      </c>
      <c r="D19" s="1">
        <v>462</v>
      </c>
      <c r="E19" s="1">
        <f t="shared" si="0"/>
        <v>0</v>
      </c>
      <c r="F19" s="1">
        <v>3.19</v>
      </c>
      <c r="G19" s="1">
        <f t="shared" si="1"/>
        <v>0</v>
      </c>
      <c r="H19" s="2"/>
    </row>
    <row r="20" spans="1:8" ht="30" customHeight="1">
      <c r="A20" s="3">
        <v>17</v>
      </c>
      <c r="B20" s="3" t="s">
        <v>149</v>
      </c>
      <c r="C20" s="2"/>
      <c r="D20" s="2"/>
      <c r="E20" s="1">
        <f>SUM(E3:E19)</f>
        <v>95</v>
      </c>
      <c r="F20" s="2"/>
      <c r="G20" s="1">
        <f>SUM(G3:G19)</f>
        <v>303.05</v>
      </c>
      <c r="H20" s="2"/>
    </row>
    <row r="21" spans="3:8" ht="14.25">
      <c r="C21" s="5"/>
      <c r="D21" s="5"/>
      <c r="E21" s="5"/>
      <c r="F21" s="5"/>
      <c r="G21" s="5"/>
      <c r="H21" s="5"/>
    </row>
    <row r="22" spans="2:7" ht="14.25">
      <c r="B22" s="6" t="s">
        <v>70</v>
      </c>
      <c r="G22" t="s">
        <v>71</v>
      </c>
    </row>
    <row r="23" ht="14.25">
      <c r="B23" s="6"/>
    </row>
  </sheetData>
  <sheetProtection/>
  <mergeCells count="1">
    <mergeCell ref="A1:H1"/>
  </mergeCells>
  <printOptions horizontalCentered="1"/>
  <pageMargins left="0.75" right="0.75" top="1.41" bottom="0.98" header="0.51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D11" sqref="D11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46" t="s">
        <v>187</v>
      </c>
      <c r="B1" s="47"/>
      <c r="C1" s="47"/>
      <c r="D1" s="47"/>
      <c r="E1" s="47"/>
      <c r="F1" s="47"/>
      <c r="G1" s="47"/>
      <c r="H1" s="47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23</v>
      </c>
      <c r="C3" s="1">
        <v>2070</v>
      </c>
      <c r="D3" s="1">
        <v>2131</v>
      </c>
      <c r="E3" s="1">
        <f>(D3-C3)*240</f>
        <v>14640</v>
      </c>
      <c r="F3" s="1">
        <v>0.54</v>
      </c>
      <c r="G3" s="1">
        <f aca="true" t="shared" si="0" ref="G3:G8">E3*F3</f>
        <v>7905.6</v>
      </c>
      <c r="H3" s="1" t="s">
        <v>24</v>
      </c>
    </row>
    <row r="4" spans="1:8" ht="30" customHeight="1">
      <c r="A4" s="1">
        <v>2</v>
      </c>
      <c r="B4" s="1" t="s">
        <v>25</v>
      </c>
      <c r="C4" s="1">
        <v>20338</v>
      </c>
      <c r="D4" s="1">
        <v>20723</v>
      </c>
      <c r="E4" s="1">
        <f>D4-C4</f>
        <v>385</v>
      </c>
      <c r="F4" s="1">
        <v>0.54</v>
      </c>
      <c r="G4" s="1">
        <f t="shared" si="0"/>
        <v>207.9</v>
      </c>
      <c r="H4" s="1"/>
    </row>
    <row r="5" spans="1:8" ht="30" customHeight="1">
      <c r="A5" s="1">
        <v>3</v>
      </c>
      <c r="B5" s="1" t="s">
        <v>26</v>
      </c>
      <c r="C5" s="1">
        <v>18133</v>
      </c>
      <c r="D5" s="1">
        <v>18485</v>
      </c>
      <c r="E5" s="1">
        <f>D5-C5</f>
        <v>352</v>
      </c>
      <c r="F5" s="1">
        <v>0.54</v>
      </c>
      <c r="G5" s="1">
        <f t="shared" si="0"/>
        <v>190.08</v>
      </c>
      <c r="H5" s="1"/>
    </row>
    <row r="6" spans="1:8" ht="30" customHeight="1">
      <c r="A6" s="1">
        <v>4</v>
      </c>
      <c r="B6" s="1" t="s">
        <v>27</v>
      </c>
      <c r="C6" s="1">
        <v>17042</v>
      </c>
      <c r="D6" s="1">
        <v>17438</v>
      </c>
      <c r="E6" s="1">
        <f>D6-C6</f>
        <v>396</v>
      </c>
      <c r="F6" s="1">
        <v>0.54</v>
      </c>
      <c r="G6" s="1">
        <f t="shared" si="0"/>
        <v>213.84</v>
      </c>
      <c r="H6" s="1"/>
    </row>
    <row r="7" spans="1:8" ht="30" customHeight="1">
      <c r="A7" s="1">
        <v>5</v>
      </c>
      <c r="B7" s="1" t="s">
        <v>28</v>
      </c>
      <c r="C7" s="1">
        <v>14509</v>
      </c>
      <c r="D7" s="1">
        <v>14876</v>
      </c>
      <c r="E7" s="1">
        <f>D7-C7</f>
        <v>367</v>
      </c>
      <c r="F7" s="1">
        <v>0.54</v>
      </c>
      <c r="G7" s="1">
        <f t="shared" si="0"/>
        <v>198.18</v>
      </c>
      <c r="H7" s="1"/>
    </row>
    <row r="8" spans="1:8" ht="30" customHeight="1">
      <c r="A8" s="1">
        <v>6</v>
      </c>
      <c r="B8" s="1" t="s">
        <v>29</v>
      </c>
      <c r="C8" s="1">
        <v>10876</v>
      </c>
      <c r="D8" s="1">
        <v>11189</v>
      </c>
      <c r="E8" s="1">
        <f>D8-C8</f>
        <v>313</v>
      </c>
      <c r="F8" s="1">
        <v>0.54</v>
      </c>
      <c r="G8" s="1">
        <f t="shared" si="0"/>
        <v>169.02</v>
      </c>
      <c r="H8" s="1"/>
    </row>
    <row r="9" spans="1:8" ht="30" customHeight="1">
      <c r="A9" s="1">
        <v>7</v>
      </c>
      <c r="B9" s="1" t="s">
        <v>15</v>
      </c>
      <c r="C9" s="1"/>
      <c r="D9" s="1"/>
      <c r="E9" s="1">
        <f>SUM(E3:E8)</f>
        <v>16453</v>
      </c>
      <c r="F9" s="1"/>
      <c r="G9" s="1">
        <f>SUM(G3:G8)</f>
        <v>8884.62</v>
      </c>
      <c r="H9" s="1"/>
    </row>
    <row r="10" spans="1:8" ht="30" customHeight="1">
      <c r="A10" s="1">
        <v>8</v>
      </c>
      <c r="B10" s="1" t="s">
        <v>30</v>
      </c>
      <c r="C10" s="1">
        <v>590740</v>
      </c>
      <c r="D10" s="1">
        <v>592378</v>
      </c>
      <c r="E10" s="1">
        <f>D10-C10</f>
        <v>1638</v>
      </c>
      <c r="F10" s="1">
        <v>3.19</v>
      </c>
      <c r="G10" s="1">
        <f>E10*F10</f>
        <v>5225.22</v>
      </c>
      <c r="H10" s="1"/>
    </row>
    <row r="11" spans="1:8" ht="30" customHeight="1">
      <c r="A11" s="1">
        <v>9</v>
      </c>
      <c r="B11" s="1" t="s">
        <v>19</v>
      </c>
      <c r="C11" s="1"/>
      <c r="D11" s="1"/>
      <c r="E11" s="1">
        <f>E10</f>
        <v>1638</v>
      </c>
      <c r="F11" s="1"/>
      <c r="G11" s="1">
        <f>G10</f>
        <v>5225.22</v>
      </c>
      <c r="H11" s="1"/>
    </row>
    <row r="12" spans="1:8" ht="30" customHeight="1">
      <c r="A12" s="1">
        <v>10</v>
      </c>
      <c r="B12" s="1"/>
      <c r="C12" s="1"/>
      <c r="D12" s="1"/>
      <c r="E12" s="1"/>
      <c r="F12" s="1"/>
      <c r="G12" s="1"/>
      <c r="H12" s="1"/>
    </row>
    <row r="13" spans="1:8" ht="30" customHeight="1">
      <c r="A13" s="1">
        <v>11</v>
      </c>
      <c r="B13" s="48"/>
      <c r="C13" s="49"/>
      <c r="D13" s="49"/>
      <c r="E13" s="49"/>
      <c r="F13" s="49"/>
      <c r="G13" s="49"/>
      <c r="H13" s="50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1">
        <v>13</v>
      </c>
      <c r="B15" s="1"/>
      <c r="C15" s="1"/>
      <c r="D15" s="1"/>
      <c r="E15" s="1"/>
      <c r="F15" s="1"/>
      <c r="G15" s="1"/>
      <c r="H15" s="1"/>
    </row>
    <row r="16" spans="1:8" ht="30" customHeight="1">
      <c r="A16" s="1">
        <v>14</v>
      </c>
      <c r="B16" s="1"/>
      <c r="C16" s="1"/>
      <c r="D16" s="1"/>
      <c r="E16" s="1"/>
      <c r="F16" s="1"/>
      <c r="G16" s="1"/>
      <c r="H16" s="1"/>
    </row>
    <row r="17" spans="1:8" ht="30" customHeight="1">
      <c r="A17" s="1">
        <v>15</v>
      </c>
      <c r="B17" s="1"/>
      <c r="C17" s="1"/>
      <c r="D17" s="1"/>
      <c r="E17" s="1"/>
      <c r="F17" s="1"/>
      <c r="G17" s="1"/>
      <c r="H17" s="1"/>
    </row>
    <row r="18" spans="1:8" ht="30" customHeight="1">
      <c r="A18" s="1">
        <v>16</v>
      </c>
      <c r="B18" s="1"/>
      <c r="C18" s="1"/>
      <c r="D18" s="1"/>
      <c r="E18" s="1"/>
      <c r="F18" s="1"/>
      <c r="G18" s="1"/>
      <c r="H18" s="1"/>
    </row>
    <row r="19" spans="1:8" ht="30" customHeight="1">
      <c r="A19" s="3">
        <v>17</v>
      </c>
      <c r="B19" s="3"/>
      <c r="C19" s="2"/>
      <c r="D19" s="2"/>
      <c r="E19" s="1"/>
      <c r="F19" s="1"/>
      <c r="G19" s="1"/>
      <c r="H19" s="2"/>
    </row>
    <row r="20" spans="1:8" ht="30" customHeight="1">
      <c r="A20" s="3">
        <v>18</v>
      </c>
      <c r="B20" s="3"/>
      <c r="C20" s="1"/>
      <c r="D20" s="1"/>
      <c r="E20" s="1"/>
      <c r="F20" s="1"/>
      <c r="G20" s="1"/>
      <c r="H20" s="2"/>
    </row>
    <row r="21" spans="1:8" ht="30" customHeight="1">
      <c r="A21" s="3">
        <v>19</v>
      </c>
      <c r="B21" s="3" t="s">
        <v>31</v>
      </c>
      <c r="C21" s="2"/>
      <c r="D21" s="2"/>
      <c r="E21" s="1"/>
      <c r="F21" s="2"/>
      <c r="G21" s="1">
        <f>G9+G11</f>
        <v>14109.84</v>
      </c>
      <c r="H21" s="2"/>
    </row>
    <row r="22" spans="3:8" ht="14.25">
      <c r="C22" s="5"/>
      <c r="D22" s="5"/>
      <c r="E22" s="5"/>
      <c r="F22" s="5"/>
      <c r="G22" s="5"/>
      <c r="H22" s="5"/>
    </row>
    <row r="23" spans="2:7" ht="14.25">
      <c r="B23" s="6" t="s">
        <v>21</v>
      </c>
      <c r="G23" t="s">
        <v>22</v>
      </c>
    </row>
    <row r="24" ht="14.25">
      <c r="B24" s="6"/>
    </row>
  </sheetData>
  <sheetProtection/>
  <mergeCells count="2">
    <mergeCell ref="A1:H1"/>
    <mergeCell ref="B13:H13"/>
  </mergeCells>
  <printOptions horizontalCentered="1"/>
  <pageMargins left="0.75" right="0.75" top="1.42" bottom="0.98" header="0.51" footer="0.51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46" t="s">
        <v>189</v>
      </c>
      <c r="B1" s="47"/>
      <c r="C1" s="47"/>
      <c r="D1" s="47"/>
      <c r="E1" s="47"/>
      <c r="F1" s="47"/>
      <c r="G1" s="47"/>
      <c r="H1" s="47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32</v>
      </c>
      <c r="C3" s="1">
        <v>2177</v>
      </c>
      <c r="D3" s="1">
        <v>2276</v>
      </c>
      <c r="E3" s="1">
        <f>(D3-C3)*80</f>
        <v>7920</v>
      </c>
      <c r="F3" s="1">
        <v>0.54</v>
      </c>
      <c r="G3" s="1">
        <f>E3*F3</f>
        <v>4276.8</v>
      </c>
      <c r="H3" s="1" t="s">
        <v>33</v>
      </c>
    </row>
    <row r="4" spans="1:8" ht="30" customHeight="1">
      <c r="A4" s="1">
        <v>2</v>
      </c>
      <c r="B4" s="1" t="s">
        <v>34</v>
      </c>
      <c r="C4" s="1">
        <v>2156</v>
      </c>
      <c r="D4" s="1">
        <v>2254</v>
      </c>
      <c r="E4" s="1">
        <f>(D4-C4)*80</f>
        <v>7840</v>
      </c>
      <c r="F4" s="1">
        <v>0.54</v>
      </c>
      <c r="G4" s="1">
        <f>E4*F4</f>
        <v>4233.6</v>
      </c>
      <c r="H4" s="1" t="s">
        <v>33</v>
      </c>
    </row>
    <row r="5" spans="1:8" ht="30" customHeight="1">
      <c r="A5" s="1">
        <v>3</v>
      </c>
      <c r="B5" s="1" t="s">
        <v>35</v>
      </c>
      <c r="C5" s="1">
        <v>1805</v>
      </c>
      <c r="D5" s="1">
        <v>1882</v>
      </c>
      <c r="E5" s="1">
        <f>(D5-C5)*80</f>
        <v>6160</v>
      </c>
      <c r="F5" s="1">
        <v>0.54</v>
      </c>
      <c r="G5" s="1">
        <f>E5*F5</f>
        <v>3326.4</v>
      </c>
      <c r="H5" s="1" t="s">
        <v>33</v>
      </c>
    </row>
    <row r="6" spans="1:8" ht="30" customHeight="1">
      <c r="A6" s="1">
        <v>4</v>
      </c>
      <c r="B6" s="1" t="s">
        <v>36</v>
      </c>
      <c r="C6" s="1">
        <v>2165</v>
      </c>
      <c r="D6" s="1">
        <v>2257</v>
      </c>
      <c r="E6" s="1">
        <f>(D6-C6)*80</f>
        <v>7360</v>
      </c>
      <c r="F6" s="1">
        <v>0.54</v>
      </c>
      <c r="G6" s="1">
        <f>E6*F6</f>
        <v>3974.4</v>
      </c>
      <c r="H6" s="1" t="s">
        <v>33</v>
      </c>
    </row>
    <row r="7" spans="1:8" ht="30" customHeight="1">
      <c r="A7" s="1">
        <v>6</v>
      </c>
      <c r="B7" s="1" t="s">
        <v>15</v>
      </c>
      <c r="C7" s="1"/>
      <c r="D7" s="1"/>
      <c r="E7" s="1">
        <f>SUM(E3:E6)</f>
        <v>29280</v>
      </c>
      <c r="F7" s="1"/>
      <c r="G7" s="1">
        <f>SUM(G3:G6)</f>
        <v>15811.2</v>
      </c>
      <c r="H7" s="1"/>
    </row>
    <row r="8" spans="1:8" ht="30" customHeight="1">
      <c r="A8" s="1"/>
      <c r="B8" s="29"/>
      <c r="C8" s="42"/>
      <c r="D8" s="42"/>
      <c r="E8" s="42"/>
      <c r="F8" s="42"/>
      <c r="G8" s="42"/>
      <c r="H8" s="30"/>
    </row>
    <row r="9" spans="1:8" ht="30" customHeight="1">
      <c r="A9" s="1">
        <v>7</v>
      </c>
      <c r="B9" s="1" t="s">
        <v>37</v>
      </c>
      <c r="C9" s="1">
        <v>15258</v>
      </c>
      <c r="D9" s="1">
        <v>15623</v>
      </c>
      <c r="E9" s="1">
        <f>D9-C9</f>
        <v>365</v>
      </c>
      <c r="F9" s="1">
        <v>3.19</v>
      </c>
      <c r="G9" s="1">
        <f>E9*F9</f>
        <v>1164.35</v>
      </c>
      <c r="H9" s="1"/>
    </row>
    <row r="10" spans="1:8" ht="30" customHeight="1">
      <c r="A10" s="1">
        <v>8</v>
      </c>
      <c r="B10" s="1" t="s">
        <v>38</v>
      </c>
      <c r="C10" s="1">
        <v>16883</v>
      </c>
      <c r="D10" s="1">
        <v>17256</v>
      </c>
      <c r="E10" s="1">
        <f>D10-C10</f>
        <v>373</v>
      </c>
      <c r="F10" s="1">
        <v>3.19</v>
      </c>
      <c r="G10" s="1">
        <f>E10*F10</f>
        <v>1189.87</v>
      </c>
      <c r="H10" s="1"/>
    </row>
    <row r="11" spans="1:8" ht="30" customHeight="1">
      <c r="A11" s="1">
        <v>9</v>
      </c>
      <c r="B11" s="1" t="s">
        <v>39</v>
      </c>
      <c r="C11" s="1">
        <v>10320</v>
      </c>
      <c r="D11" s="1">
        <v>10557</v>
      </c>
      <c r="E11" s="1">
        <f>D11-C11</f>
        <v>237</v>
      </c>
      <c r="F11" s="1">
        <v>3.19</v>
      </c>
      <c r="G11" s="1">
        <f>E11*F11</f>
        <v>756.03</v>
      </c>
      <c r="H11" s="1"/>
    </row>
    <row r="12" spans="1:8" ht="30" customHeight="1">
      <c r="A12" s="1">
        <v>10</v>
      </c>
      <c r="B12" s="1" t="s">
        <v>40</v>
      </c>
      <c r="C12" s="1">
        <v>15537</v>
      </c>
      <c r="D12" s="1">
        <v>15896</v>
      </c>
      <c r="E12" s="1">
        <f>D12-C12</f>
        <v>359</v>
      </c>
      <c r="F12" s="1">
        <v>3.19</v>
      </c>
      <c r="G12" s="1">
        <f>E12*F12</f>
        <v>1145.21</v>
      </c>
      <c r="H12" s="1"/>
    </row>
    <row r="13" spans="1:8" ht="30" customHeight="1">
      <c r="A13" s="1">
        <v>11</v>
      </c>
      <c r="B13" s="1" t="s">
        <v>19</v>
      </c>
      <c r="C13" s="1"/>
      <c r="D13" s="1"/>
      <c r="E13" s="1">
        <f>SUM(E9:E12)</f>
        <v>1334</v>
      </c>
      <c r="F13" s="1"/>
      <c r="G13" s="1">
        <f>SUM(G9:G12)</f>
        <v>4255.46</v>
      </c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3">
        <v>19</v>
      </c>
      <c r="B15" s="3" t="s">
        <v>31</v>
      </c>
      <c r="C15" s="2"/>
      <c r="D15" s="2"/>
      <c r="E15" s="1"/>
      <c r="F15" s="2"/>
      <c r="G15" s="1">
        <f>G7+G13</f>
        <v>20066.66</v>
      </c>
      <c r="H15" s="2"/>
    </row>
    <row r="16" spans="3:8" ht="14.25">
      <c r="C16" s="5"/>
      <c r="D16" s="5"/>
      <c r="E16" s="5"/>
      <c r="F16" s="5"/>
      <c r="G16" s="5"/>
      <c r="H16" s="5"/>
    </row>
    <row r="17" spans="2:7" ht="14.25">
      <c r="B17" s="6" t="s">
        <v>21</v>
      </c>
      <c r="G17" t="s">
        <v>22</v>
      </c>
    </row>
    <row r="18" ht="14.25">
      <c r="B18" s="6"/>
    </row>
  </sheetData>
  <sheetProtection/>
  <mergeCells count="1">
    <mergeCell ref="A1:H1"/>
  </mergeCells>
  <printOptions horizontalCentered="1"/>
  <pageMargins left="0.75" right="0.75" top="1.42" bottom="0.98" header="0.51" footer="0.51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46" t="s">
        <v>190</v>
      </c>
      <c r="B1" s="47"/>
      <c r="C1" s="47"/>
      <c r="D1" s="47"/>
      <c r="E1" s="47"/>
      <c r="F1" s="47"/>
      <c r="G1" s="47"/>
      <c r="H1" s="47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32</v>
      </c>
      <c r="C3" s="1">
        <v>1069</v>
      </c>
      <c r="D3" s="1">
        <v>1203</v>
      </c>
      <c r="E3" s="1">
        <f>(D3-C3)*40</f>
        <v>5360</v>
      </c>
      <c r="F3" s="1">
        <v>0.54</v>
      </c>
      <c r="G3" s="1">
        <f>E3*F3</f>
        <v>2894.4</v>
      </c>
      <c r="H3" s="1" t="s">
        <v>177</v>
      </c>
    </row>
    <row r="4" spans="1:8" ht="30" customHeight="1">
      <c r="A4" s="1">
        <v>2</v>
      </c>
      <c r="B4" s="1" t="s">
        <v>34</v>
      </c>
      <c r="C4" s="1">
        <v>1035</v>
      </c>
      <c r="D4" s="1">
        <v>1169</v>
      </c>
      <c r="E4" s="1">
        <f>(D4-C4)*40</f>
        <v>5360</v>
      </c>
      <c r="F4" s="1">
        <v>0.54</v>
      </c>
      <c r="G4" s="1">
        <f>E4*F4</f>
        <v>2894.4</v>
      </c>
      <c r="H4" s="1" t="s">
        <v>177</v>
      </c>
    </row>
    <row r="5" spans="1:8" ht="30" customHeight="1">
      <c r="A5" s="1">
        <v>3</v>
      </c>
      <c r="B5" s="1" t="s">
        <v>35</v>
      </c>
      <c r="C5" s="1">
        <v>1015</v>
      </c>
      <c r="D5" s="1">
        <v>1151</v>
      </c>
      <c r="E5" s="1">
        <f>(D5-C5)*40</f>
        <v>5440</v>
      </c>
      <c r="F5" s="1">
        <v>0.54</v>
      </c>
      <c r="G5" s="1">
        <f>E5*F5</f>
        <v>2937.6000000000004</v>
      </c>
      <c r="H5" s="1" t="s">
        <v>177</v>
      </c>
    </row>
    <row r="6" spans="1:8" ht="30" customHeight="1">
      <c r="A6" s="1">
        <v>4</v>
      </c>
      <c r="B6" s="1"/>
      <c r="C6" s="1"/>
      <c r="D6" s="1"/>
      <c r="E6" s="1"/>
      <c r="F6" s="1"/>
      <c r="G6" s="1"/>
      <c r="H6" s="1"/>
    </row>
    <row r="7" spans="1:8" ht="30" customHeight="1">
      <c r="A7" s="1">
        <v>6</v>
      </c>
      <c r="B7" s="1" t="s">
        <v>15</v>
      </c>
      <c r="C7" s="1"/>
      <c r="D7" s="1"/>
      <c r="E7" s="1">
        <f>SUM(E3:E6)</f>
        <v>16160</v>
      </c>
      <c r="F7" s="1"/>
      <c r="G7" s="1">
        <f>SUM(G3:G6)</f>
        <v>8726.400000000001</v>
      </c>
      <c r="H7" s="1"/>
    </row>
    <row r="8" spans="1:8" ht="30" customHeight="1">
      <c r="A8" s="1"/>
      <c r="B8" s="29"/>
      <c r="C8" s="42"/>
      <c r="D8" s="42"/>
      <c r="E8" s="42"/>
      <c r="F8" s="42"/>
      <c r="G8" s="42"/>
      <c r="H8" s="30"/>
    </row>
    <row r="9" spans="1:8" ht="30" customHeight="1">
      <c r="A9" s="1">
        <v>7</v>
      </c>
      <c r="B9" s="1" t="s">
        <v>37</v>
      </c>
      <c r="C9" s="1">
        <v>2488</v>
      </c>
      <c r="D9" s="1">
        <v>2675</v>
      </c>
      <c r="E9" s="1">
        <f>D9-C9</f>
        <v>187</v>
      </c>
      <c r="F9" s="1">
        <v>3.19</v>
      </c>
      <c r="G9" s="1">
        <f>E9*F9</f>
        <v>596.53</v>
      </c>
      <c r="H9" s="1"/>
    </row>
    <row r="10" spans="1:8" ht="30" customHeight="1">
      <c r="A10" s="1">
        <v>8</v>
      </c>
      <c r="B10" s="1" t="s">
        <v>38</v>
      </c>
      <c r="C10" s="1">
        <v>2280</v>
      </c>
      <c r="D10" s="1">
        <v>2452</v>
      </c>
      <c r="E10" s="1">
        <f>D10-C10</f>
        <v>172</v>
      </c>
      <c r="F10" s="1">
        <v>3.19</v>
      </c>
      <c r="G10" s="1">
        <f>E10*F10</f>
        <v>548.68</v>
      </c>
      <c r="H10" s="1"/>
    </row>
    <row r="11" spans="1:8" ht="30" customHeight="1">
      <c r="A11" s="1">
        <v>9</v>
      </c>
      <c r="B11" s="1" t="s">
        <v>39</v>
      </c>
      <c r="C11" s="1">
        <v>2136</v>
      </c>
      <c r="D11" s="1">
        <v>2253</v>
      </c>
      <c r="E11" s="1">
        <f>D11-C11</f>
        <v>117</v>
      </c>
      <c r="F11" s="1">
        <v>3.19</v>
      </c>
      <c r="G11" s="1">
        <f>E11*F11</f>
        <v>373.23</v>
      </c>
      <c r="H11" s="1"/>
    </row>
    <row r="12" spans="1:8" ht="30" customHeight="1">
      <c r="A12" s="1">
        <v>10</v>
      </c>
      <c r="B12" s="1"/>
      <c r="C12" s="1"/>
      <c r="D12" s="1"/>
      <c r="E12" s="1"/>
      <c r="F12" s="1"/>
      <c r="G12" s="1"/>
      <c r="H12" s="1"/>
    </row>
    <row r="13" spans="1:8" ht="30" customHeight="1">
      <c r="A13" s="1">
        <v>11</v>
      </c>
      <c r="B13" s="1" t="s">
        <v>19</v>
      </c>
      <c r="C13" s="1"/>
      <c r="D13" s="1"/>
      <c r="E13" s="1">
        <f>SUM(E9:E12)</f>
        <v>476</v>
      </c>
      <c r="F13" s="1"/>
      <c r="G13" s="1">
        <f>SUM(G9:G12)</f>
        <v>1518.44</v>
      </c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3">
        <v>19</v>
      </c>
      <c r="B15" s="3" t="s">
        <v>31</v>
      </c>
      <c r="C15" s="2"/>
      <c r="D15" s="2"/>
      <c r="E15" s="1"/>
      <c r="F15" s="2"/>
      <c r="G15" s="1">
        <f>G7+G13</f>
        <v>10244.840000000002</v>
      </c>
      <c r="H15" s="2"/>
    </row>
    <row r="16" spans="3:8" ht="14.25">
      <c r="C16" s="5"/>
      <c r="D16" s="5"/>
      <c r="E16" s="5"/>
      <c r="F16" s="5"/>
      <c r="G16" s="5"/>
      <c r="H16" s="5"/>
    </row>
    <row r="17" spans="2:7" ht="14.25">
      <c r="B17" s="6" t="s">
        <v>21</v>
      </c>
      <c r="G17" t="s">
        <v>22</v>
      </c>
    </row>
    <row r="18" ht="14.25">
      <c r="B18" s="6"/>
    </row>
  </sheetData>
  <sheetProtection/>
  <mergeCells count="1">
    <mergeCell ref="A1:H1"/>
  </mergeCells>
  <printOptions horizontalCentered="1"/>
  <pageMargins left="0.75" right="0.75" top="1.42" bottom="0.98" header="0.51" footer="0.51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0">
      <selection activeCell="F30" sqref="F30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0.50390625" style="0" customWidth="1"/>
  </cols>
  <sheetData>
    <row r="1" spans="1:10" ht="18" customHeight="1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ht="20.25">
      <c r="A2" s="60" t="s">
        <v>191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4.25">
      <c r="A3" s="54" t="s">
        <v>0</v>
      </c>
      <c r="B3" s="54" t="s">
        <v>41</v>
      </c>
      <c r="C3" s="54" t="s">
        <v>42</v>
      </c>
      <c r="D3" s="54" t="s">
        <v>43</v>
      </c>
      <c r="E3" s="54" t="s">
        <v>44</v>
      </c>
      <c r="F3" s="54"/>
      <c r="G3" s="54" t="s">
        <v>45</v>
      </c>
      <c r="H3" s="51" t="s">
        <v>46</v>
      </c>
      <c r="I3" s="56" t="s">
        <v>47</v>
      </c>
      <c r="J3" s="51" t="s">
        <v>7</v>
      </c>
    </row>
    <row r="4" spans="1:10" ht="18" customHeight="1">
      <c r="A4" s="54"/>
      <c r="B4" s="54"/>
      <c r="C4" s="54"/>
      <c r="D4" s="54"/>
      <c r="E4" s="15" t="s">
        <v>48</v>
      </c>
      <c r="F4" s="15" t="s">
        <v>49</v>
      </c>
      <c r="G4" s="54"/>
      <c r="H4" s="52"/>
      <c r="I4" s="57"/>
      <c r="J4" s="52"/>
    </row>
    <row r="5" spans="1:10" ht="27.75" customHeight="1">
      <c r="A5" s="15">
        <v>1</v>
      </c>
      <c r="B5" s="15" t="s">
        <v>50</v>
      </c>
      <c r="C5" s="15"/>
      <c r="D5" s="15"/>
      <c r="E5" s="15">
        <v>263889</v>
      </c>
      <c r="F5" s="15">
        <v>265174</v>
      </c>
      <c r="G5" s="36">
        <f aca="true" t="shared" si="0" ref="G5:G12">F5-E5</f>
        <v>1285</v>
      </c>
      <c r="H5" s="36">
        <v>0.54</v>
      </c>
      <c r="I5" s="36">
        <f>G5*H5</f>
        <v>693.9000000000001</v>
      </c>
      <c r="J5" s="15"/>
    </row>
    <row r="6" spans="1:10" ht="26.25" customHeight="1">
      <c r="A6" s="15">
        <v>2</v>
      </c>
      <c r="B6" s="15" t="s">
        <v>51</v>
      </c>
      <c r="C6" s="15"/>
      <c r="D6" s="15"/>
      <c r="E6" s="15">
        <v>63094</v>
      </c>
      <c r="F6" s="15">
        <v>63305</v>
      </c>
      <c r="G6" s="36">
        <f t="shared" si="0"/>
        <v>211</v>
      </c>
      <c r="H6" s="36">
        <v>0.54</v>
      </c>
      <c r="I6" s="36">
        <f aca="true" t="shared" si="1" ref="I6:I26">G6*H6</f>
        <v>113.94000000000001</v>
      </c>
      <c r="J6" s="15"/>
    </row>
    <row r="7" spans="1:10" ht="27.75" customHeight="1">
      <c r="A7" s="63">
        <v>3</v>
      </c>
      <c r="B7" s="63" t="s">
        <v>52</v>
      </c>
      <c r="C7" s="1">
        <v>2226</v>
      </c>
      <c r="D7" s="1" t="s">
        <v>53</v>
      </c>
      <c r="E7" s="1">
        <v>16413</v>
      </c>
      <c r="F7" s="1">
        <v>16536</v>
      </c>
      <c r="G7" s="36">
        <f>(F7-E7)*40</f>
        <v>4920</v>
      </c>
      <c r="H7" s="36">
        <v>0.54</v>
      </c>
      <c r="I7" s="36">
        <f t="shared" si="1"/>
        <v>2656.8</v>
      </c>
      <c r="J7" s="15" t="s">
        <v>54</v>
      </c>
    </row>
    <row r="8" spans="1:10" ht="27.75" customHeight="1">
      <c r="A8" s="64"/>
      <c r="B8" s="64"/>
      <c r="C8" s="1">
        <v>2901</v>
      </c>
      <c r="D8" s="1"/>
      <c r="E8" s="1">
        <v>403784</v>
      </c>
      <c r="F8" s="1">
        <v>403784</v>
      </c>
      <c r="G8" s="36">
        <f t="shared" si="0"/>
        <v>0</v>
      </c>
      <c r="H8" s="36">
        <v>0.54</v>
      </c>
      <c r="I8" s="36">
        <f t="shared" si="1"/>
        <v>0</v>
      </c>
      <c r="J8" s="15"/>
    </row>
    <row r="9" spans="1:10" ht="28.5" customHeight="1">
      <c r="A9" s="64"/>
      <c r="B9" s="64"/>
      <c r="C9" s="1">
        <v>2854</v>
      </c>
      <c r="D9" s="1"/>
      <c r="E9" s="1">
        <v>83123</v>
      </c>
      <c r="F9" s="1">
        <v>83628</v>
      </c>
      <c r="G9" s="36">
        <f t="shared" si="0"/>
        <v>505</v>
      </c>
      <c r="H9" s="36">
        <v>0.54</v>
      </c>
      <c r="I9" s="36">
        <f t="shared" si="1"/>
        <v>272.70000000000005</v>
      </c>
      <c r="J9" s="15"/>
    </row>
    <row r="10" spans="1:10" ht="27" customHeight="1">
      <c r="A10" s="64"/>
      <c r="B10" s="64"/>
      <c r="C10" s="1">
        <v>1523</v>
      </c>
      <c r="D10" s="1"/>
      <c r="E10" s="1">
        <v>188345</v>
      </c>
      <c r="F10" s="1">
        <v>190340</v>
      </c>
      <c r="G10" s="36">
        <f t="shared" si="0"/>
        <v>1995</v>
      </c>
      <c r="H10" s="36">
        <v>0.54</v>
      </c>
      <c r="I10" s="36">
        <f t="shared" si="1"/>
        <v>1077.3000000000002</v>
      </c>
      <c r="J10" s="15"/>
    </row>
    <row r="11" spans="1:10" ht="27" customHeight="1">
      <c r="A11" s="64"/>
      <c r="B11" s="65"/>
      <c r="C11" s="1">
        <v>1011</v>
      </c>
      <c r="D11" s="1"/>
      <c r="E11" s="1">
        <v>438135</v>
      </c>
      <c r="F11" s="1">
        <v>438135</v>
      </c>
      <c r="G11" s="36">
        <f t="shared" si="0"/>
        <v>0</v>
      </c>
      <c r="H11" s="36">
        <v>0.54</v>
      </c>
      <c r="I11" s="36">
        <f t="shared" si="1"/>
        <v>0</v>
      </c>
      <c r="J11" s="15"/>
    </row>
    <row r="12" spans="1:10" ht="27" customHeight="1">
      <c r="A12" s="64"/>
      <c r="B12" s="17"/>
      <c r="C12" s="1"/>
      <c r="D12" s="1"/>
      <c r="E12" s="1">
        <v>10466</v>
      </c>
      <c r="F12" s="1">
        <v>10884</v>
      </c>
      <c r="G12" s="36">
        <f t="shared" si="0"/>
        <v>418</v>
      </c>
      <c r="H12" s="36">
        <v>0.54</v>
      </c>
      <c r="I12" s="36">
        <f t="shared" si="1"/>
        <v>225.72000000000003</v>
      </c>
      <c r="J12" s="15"/>
    </row>
    <row r="13" spans="1:10" ht="27" customHeight="1">
      <c r="A13" s="65"/>
      <c r="B13" s="17" t="s">
        <v>55</v>
      </c>
      <c r="C13" s="1"/>
      <c r="D13" s="1"/>
      <c r="E13" s="1"/>
      <c r="F13" s="1"/>
      <c r="G13" s="36">
        <f>SUM(G7:G12)</f>
        <v>7838</v>
      </c>
      <c r="H13" s="36">
        <v>0.54</v>
      </c>
      <c r="I13" s="36">
        <f>SUM(I7:I12)</f>
        <v>4232.52</v>
      </c>
      <c r="J13" s="15"/>
    </row>
    <row r="14" spans="1:10" ht="27" customHeight="1">
      <c r="A14" s="1">
        <v>4</v>
      </c>
      <c r="B14" s="1" t="s">
        <v>56</v>
      </c>
      <c r="C14" s="1"/>
      <c r="D14" s="1" t="s">
        <v>57</v>
      </c>
      <c r="E14" s="1">
        <v>5604</v>
      </c>
      <c r="F14" s="1">
        <v>5626</v>
      </c>
      <c r="G14" s="36">
        <f>(F14-E14)*20</f>
        <v>440</v>
      </c>
      <c r="H14" s="36">
        <v>0.54</v>
      </c>
      <c r="I14" s="36">
        <f>G14*H14</f>
        <v>237.60000000000002</v>
      </c>
      <c r="J14" s="15" t="s">
        <v>58</v>
      </c>
    </row>
    <row r="15" spans="1:10" ht="28.5" customHeight="1">
      <c r="A15" s="1">
        <v>5</v>
      </c>
      <c r="B15" s="1" t="s">
        <v>59</v>
      </c>
      <c r="C15" s="1">
        <v>3888</v>
      </c>
      <c r="D15" s="37" t="s">
        <v>60</v>
      </c>
      <c r="E15" s="1">
        <v>4001</v>
      </c>
      <c r="F15" s="1">
        <v>4018</v>
      </c>
      <c r="G15" s="36">
        <f>(F15-E15)*40</f>
        <v>680</v>
      </c>
      <c r="H15" s="36">
        <v>0.54</v>
      </c>
      <c r="I15" s="36">
        <f t="shared" si="1"/>
        <v>367.20000000000005</v>
      </c>
      <c r="J15" s="15" t="s">
        <v>61</v>
      </c>
    </row>
    <row r="16" spans="1:10" ht="28.5" customHeight="1">
      <c r="A16" s="63">
        <v>6</v>
      </c>
      <c r="B16" s="53" t="s">
        <v>62</v>
      </c>
      <c r="C16" s="1">
        <v>3346</v>
      </c>
      <c r="D16" s="1"/>
      <c r="E16" s="1">
        <v>179272</v>
      </c>
      <c r="F16" s="1">
        <v>181311</v>
      </c>
      <c r="G16" s="36">
        <f>F16-E16</f>
        <v>2039</v>
      </c>
      <c r="H16" s="36">
        <v>0.54</v>
      </c>
      <c r="I16" s="36">
        <f t="shared" si="1"/>
        <v>1101.0600000000002</v>
      </c>
      <c r="J16" s="15"/>
    </row>
    <row r="17" spans="1:10" ht="28.5" customHeight="1">
      <c r="A17" s="64"/>
      <c r="B17" s="53"/>
      <c r="C17" s="1">
        <v>3248</v>
      </c>
      <c r="D17" s="1" t="s">
        <v>53</v>
      </c>
      <c r="E17" s="1">
        <v>5878</v>
      </c>
      <c r="F17" s="1">
        <v>5922</v>
      </c>
      <c r="G17" s="36">
        <f>(F17-E17)*40</f>
        <v>1760</v>
      </c>
      <c r="H17" s="36">
        <v>0.54</v>
      </c>
      <c r="I17" s="36">
        <f t="shared" si="1"/>
        <v>950.4000000000001</v>
      </c>
      <c r="J17" s="15"/>
    </row>
    <row r="18" spans="1:10" ht="30.75" customHeight="1">
      <c r="A18" s="64"/>
      <c r="B18" s="53"/>
      <c r="C18" s="1">
        <v>2884</v>
      </c>
      <c r="D18" s="1"/>
      <c r="E18" s="1">
        <v>75926</v>
      </c>
      <c r="F18" s="1">
        <v>76256</v>
      </c>
      <c r="G18" s="36">
        <f>F18-E18</f>
        <v>330</v>
      </c>
      <c r="H18" s="36">
        <v>0.54</v>
      </c>
      <c r="I18" s="36">
        <f t="shared" si="1"/>
        <v>178.20000000000002</v>
      </c>
      <c r="J18" s="15"/>
    </row>
    <row r="19" spans="1:10" ht="27.75" customHeight="1">
      <c r="A19" s="64"/>
      <c r="B19" s="53"/>
      <c r="C19" s="1">
        <v>3236</v>
      </c>
      <c r="D19" s="1"/>
      <c r="E19" s="1">
        <v>87862</v>
      </c>
      <c r="F19" s="1">
        <v>88728</v>
      </c>
      <c r="G19" s="36">
        <f>F19-E19</f>
        <v>866</v>
      </c>
      <c r="H19" s="36">
        <v>0.54</v>
      </c>
      <c r="I19" s="36">
        <f t="shared" si="1"/>
        <v>467.64000000000004</v>
      </c>
      <c r="J19" s="15"/>
    </row>
    <row r="20" spans="1:10" ht="27.75" customHeight="1">
      <c r="A20" s="64"/>
      <c r="B20" s="53"/>
      <c r="C20" s="1">
        <v>5494</v>
      </c>
      <c r="D20" s="9" t="s">
        <v>63</v>
      </c>
      <c r="E20" s="1">
        <v>6192</v>
      </c>
      <c r="F20" s="1">
        <v>6242</v>
      </c>
      <c r="G20" s="36">
        <f>(F20-E20)*20</f>
        <v>1000</v>
      </c>
      <c r="H20" s="36">
        <v>0.54</v>
      </c>
      <c r="I20" s="36">
        <f t="shared" si="1"/>
        <v>540</v>
      </c>
      <c r="J20" s="15"/>
    </row>
    <row r="21" spans="1:10" ht="27" customHeight="1">
      <c r="A21" s="64"/>
      <c r="B21" s="53"/>
      <c r="C21" s="1">
        <v>6706</v>
      </c>
      <c r="D21" s="9"/>
      <c r="E21" s="1">
        <v>31029</v>
      </c>
      <c r="F21" s="1">
        <v>32659</v>
      </c>
      <c r="G21" s="36">
        <f>F21-E21</f>
        <v>1630</v>
      </c>
      <c r="H21" s="36">
        <v>0.54</v>
      </c>
      <c r="I21" s="36">
        <f t="shared" si="1"/>
        <v>880.2</v>
      </c>
      <c r="J21" s="15"/>
    </row>
    <row r="22" spans="1:10" ht="27" customHeight="1">
      <c r="A22" s="65"/>
      <c r="B22" s="16" t="s">
        <v>55</v>
      </c>
      <c r="C22" s="16"/>
      <c r="D22" s="38"/>
      <c r="E22" s="16"/>
      <c r="F22" s="16"/>
      <c r="G22" s="39">
        <f>SUM(G16:G21)</f>
        <v>7625</v>
      </c>
      <c r="H22" s="36">
        <v>0.54</v>
      </c>
      <c r="I22" s="36">
        <f>SUM(I16:I21)</f>
        <v>4117.5</v>
      </c>
      <c r="J22" s="15"/>
    </row>
    <row r="23" spans="1:10" ht="28.5" customHeight="1">
      <c r="A23" s="53">
        <v>6</v>
      </c>
      <c r="B23" s="53" t="s">
        <v>64</v>
      </c>
      <c r="C23" s="53">
        <v>3161</v>
      </c>
      <c r="D23" s="58" t="s">
        <v>65</v>
      </c>
      <c r="E23" s="53">
        <v>24030</v>
      </c>
      <c r="F23" s="53">
        <v>24360</v>
      </c>
      <c r="G23" s="55">
        <f>(F23-E23)*40-G6</f>
        <v>12989</v>
      </c>
      <c r="H23" s="36">
        <v>0.54</v>
      </c>
      <c r="I23" s="36">
        <f t="shared" si="1"/>
        <v>7014.06</v>
      </c>
      <c r="J23" s="15" t="s">
        <v>66</v>
      </c>
    </row>
    <row r="24" spans="1:10" ht="19.5" customHeight="1" hidden="1">
      <c r="A24" s="53"/>
      <c r="B24" s="53"/>
      <c r="C24" s="53"/>
      <c r="D24" s="58"/>
      <c r="E24" s="53"/>
      <c r="F24" s="53"/>
      <c r="G24" s="55"/>
      <c r="H24" s="36">
        <v>0.54</v>
      </c>
      <c r="I24" s="36">
        <f t="shared" si="1"/>
        <v>0</v>
      </c>
      <c r="J24" s="15"/>
    </row>
    <row r="25" spans="1:10" ht="20.25" customHeight="1" hidden="1">
      <c r="A25" s="53"/>
      <c r="B25" s="53"/>
      <c r="C25" s="53"/>
      <c r="D25" s="58"/>
      <c r="E25" s="53"/>
      <c r="F25" s="53"/>
      <c r="G25" s="55"/>
      <c r="H25" s="36">
        <v>0.54</v>
      </c>
      <c r="I25" s="36">
        <f t="shared" si="1"/>
        <v>0</v>
      </c>
      <c r="J25" s="15"/>
    </row>
    <row r="26" spans="1:10" ht="16.5" customHeight="1" hidden="1">
      <c r="A26" s="53"/>
      <c r="B26" s="53"/>
      <c r="C26" s="53"/>
      <c r="D26" s="53"/>
      <c r="E26" s="53"/>
      <c r="F26" s="53"/>
      <c r="G26" s="55"/>
      <c r="H26" s="36">
        <v>0.54</v>
      </c>
      <c r="I26" s="36">
        <f t="shared" si="1"/>
        <v>0</v>
      </c>
      <c r="J26" s="15"/>
    </row>
    <row r="27" spans="1:10" ht="21" customHeight="1">
      <c r="A27" s="1">
        <v>7</v>
      </c>
      <c r="B27" s="1"/>
      <c r="C27" s="1"/>
      <c r="D27" s="1"/>
      <c r="E27" s="1"/>
      <c r="F27" s="1"/>
      <c r="G27" s="40"/>
      <c r="H27" s="28"/>
      <c r="I27" s="28"/>
      <c r="J27" s="15"/>
    </row>
    <row r="28" spans="1:10" ht="26.25" customHeight="1">
      <c r="A28" s="41" t="s">
        <v>67</v>
      </c>
      <c r="B28" s="2" t="s">
        <v>68</v>
      </c>
      <c r="C28" s="2"/>
      <c r="D28" s="2"/>
      <c r="E28" s="15"/>
      <c r="F28" s="15"/>
      <c r="G28" s="15">
        <f>G5+G6+G13+G14+G15+G22+G23+G27</f>
        <v>31068</v>
      </c>
      <c r="H28" s="15"/>
      <c r="I28" s="15">
        <f>I5+I6+I13+I14+I15+I22+I23+I27</f>
        <v>16776.72</v>
      </c>
      <c r="J28" s="15"/>
    </row>
    <row r="29" spans="1:5" ht="22.5" customHeight="1">
      <c r="A29" s="61" t="s">
        <v>69</v>
      </c>
      <c r="B29" s="62"/>
      <c r="C29" s="62"/>
      <c r="D29" s="62"/>
      <c r="E29" s="62"/>
    </row>
    <row r="31" spans="1:7" ht="14.25">
      <c r="A31" t="s">
        <v>70</v>
      </c>
      <c r="G31" t="s">
        <v>71</v>
      </c>
    </row>
    <row r="34" ht="12.75" customHeight="1"/>
    <row r="35" ht="14.25" hidden="1"/>
  </sheetData>
  <sheetProtection/>
  <mergeCells count="23">
    <mergeCell ref="A1:J1"/>
    <mergeCell ref="A2:J2"/>
    <mergeCell ref="E3:F3"/>
    <mergeCell ref="A29:E29"/>
    <mergeCell ref="A3:A4"/>
    <mergeCell ref="A7:A13"/>
    <mergeCell ref="A16:A22"/>
    <mergeCell ref="A23:A26"/>
    <mergeCell ref="B3:B4"/>
    <mergeCell ref="B7:B11"/>
    <mergeCell ref="B16:B21"/>
    <mergeCell ref="B23:B26"/>
    <mergeCell ref="C3:C4"/>
    <mergeCell ref="C23:C26"/>
    <mergeCell ref="D3:D4"/>
    <mergeCell ref="D23:D26"/>
    <mergeCell ref="J3:J4"/>
    <mergeCell ref="E23:E26"/>
    <mergeCell ref="F23:F26"/>
    <mergeCell ref="G3:G4"/>
    <mergeCell ref="G23:G26"/>
    <mergeCell ref="H3:H4"/>
    <mergeCell ref="I3:I4"/>
  </mergeCells>
  <printOptions horizontalCentered="1"/>
  <pageMargins left="0.47" right="0.75" top="1.26" bottom="0.98" header="0.51" footer="0.51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E22" sqref="E22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19.5" customHeight="1">
      <c r="A1" s="59"/>
      <c r="B1" s="59"/>
      <c r="C1" s="59"/>
      <c r="D1" s="59"/>
      <c r="E1" s="59"/>
      <c r="F1" s="59"/>
      <c r="G1" s="59"/>
      <c r="H1" s="59"/>
      <c r="I1" s="59"/>
    </row>
    <row r="2" spans="1:9" ht="20.25">
      <c r="A2" s="60" t="s">
        <v>192</v>
      </c>
      <c r="B2" s="60"/>
      <c r="C2" s="60"/>
      <c r="D2" s="60"/>
      <c r="E2" s="60"/>
      <c r="F2" s="60"/>
      <c r="G2" s="60"/>
      <c r="H2" s="60"/>
      <c r="I2" s="60"/>
    </row>
    <row r="3" spans="1:9" ht="14.25">
      <c r="A3" s="54" t="s">
        <v>0</v>
      </c>
      <c r="B3" s="54" t="s">
        <v>41</v>
      </c>
      <c r="C3" s="66"/>
      <c r="D3" s="54" t="s">
        <v>72</v>
      </c>
      <c r="E3" s="54"/>
      <c r="F3" s="66" t="s">
        <v>73</v>
      </c>
      <c r="G3" s="51" t="s">
        <v>46</v>
      </c>
      <c r="H3" s="51" t="s">
        <v>6</v>
      </c>
      <c r="I3" s="54" t="s">
        <v>7</v>
      </c>
    </row>
    <row r="4" spans="1:9" ht="18" customHeight="1">
      <c r="A4" s="54"/>
      <c r="B4" s="54"/>
      <c r="C4" s="67"/>
      <c r="D4" s="15" t="s">
        <v>48</v>
      </c>
      <c r="E4" s="15" t="s">
        <v>49</v>
      </c>
      <c r="F4" s="67"/>
      <c r="G4" s="52"/>
      <c r="H4" s="52"/>
      <c r="I4" s="54"/>
    </row>
    <row r="5" spans="1:9" ht="30.75" customHeight="1">
      <c r="A5" s="15">
        <v>1</v>
      </c>
      <c r="B5" s="15" t="s">
        <v>50</v>
      </c>
      <c r="C5" s="15"/>
      <c r="D5" s="15">
        <v>1491</v>
      </c>
      <c r="E5" s="15">
        <v>1508</v>
      </c>
      <c r="F5" s="15">
        <f>E5-D5</f>
        <v>17</v>
      </c>
      <c r="G5" s="15">
        <v>3.19</v>
      </c>
      <c r="H5" s="15">
        <f>F5*G5</f>
        <v>54.23</v>
      </c>
      <c r="I5" s="15"/>
    </row>
    <row r="6" spans="1:9" ht="30.75" customHeight="1">
      <c r="A6" s="15">
        <v>2</v>
      </c>
      <c r="B6" s="15" t="s">
        <v>51</v>
      </c>
      <c r="C6" s="15"/>
      <c r="D6" s="15">
        <v>3788</v>
      </c>
      <c r="E6" s="15">
        <v>3792</v>
      </c>
      <c r="F6" s="15">
        <f aca="true" t="shared" si="0" ref="F6:F21">E6-D6</f>
        <v>4</v>
      </c>
      <c r="G6" s="15">
        <v>3.19</v>
      </c>
      <c r="H6" s="15">
        <f aca="true" t="shared" si="1" ref="H6:H22">F6*G6</f>
        <v>12.76</v>
      </c>
      <c r="I6" s="15"/>
    </row>
    <row r="7" spans="1:9" ht="30.75" customHeight="1">
      <c r="A7" s="63">
        <v>3</v>
      </c>
      <c r="B7" s="63" t="s">
        <v>52</v>
      </c>
      <c r="C7" s="1" t="s">
        <v>74</v>
      </c>
      <c r="D7" s="1">
        <v>26258</v>
      </c>
      <c r="E7" s="1">
        <v>26718</v>
      </c>
      <c r="F7" s="15">
        <f t="shared" si="0"/>
        <v>460</v>
      </c>
      <c r="G7" s="15">
        <v>3.19</v>
      </c>
      <c r="H7" s="15">
        <f t="shared" si="1"/>
        <v>1467.3999999999999</v>
      </c>
      <c r="I7" s="15" t="s">
        <v>54</v>
      </c>
    </row>
    <row r="8" spans="1:9" ht="30.75" customHeight="1">
      <c r="A8" s="64"/>
      <c r="B8" s="64"/>
      <c r="C8" s="1" t="s">
        <v>75</v>
      </c>
      <c r="D8" s="1">
        <v>9314</v>
      </c>
      <c r="E8" s="1">
        <v>9600</v>
      </c>
      <c r="F8" s="15">
        <f t="shared" si="0"/>
        <v>286</v>
      </c>
      <c r="G8" s="15">
        <v>3.19</v>
      </c>
      <c r="H8" s="15">
        <f t="shared" si="1"/>
        <v>912.34</v>
      </c>
      <c r="I8" s="15"/>
    </row>
    <row r="9" spans="1:9" ht="30.75" customHeight="1">
      <c r="A9" s="65"/>
      <c r="B9" s="1" t="s">
        <v>55</v>
      </c>
      <c r="C9" s="30"/>
      <c r="D9" s="1"/>
      <c r="E9" s="1"/>
      <c r="F9" s="15">
        <f>(F7+F8)-50</f>
        <v>696</v>
      </c>
      <c r="G9" s="15">
        <v>3.19</v>
      </c>
      <c r="H9" s="15">
        <f t="shared" si="1"/>
        <v>2220.24</v>
      </c>
      <c r="I9" s="15"/>
    </row>
    <row r="10" spans="1:14" ht="30.75" customHeight="1">
      <c r="A10" s="1">
        <v>4</v>
      </c>
      <c r="B10" s="1" t="s">
        <v>56</v>
      </c>
      <c r="C10" s="34"/>
      <c r="D10" s="1">
        <v>540</v>
      </c>
      <c r="E10" s="1">
        <v>543</v>
      </c>
      <c r="F10" s="15">
        <f>E10-D10</f>
        <v>3</v>
      </c>
      <c r="G10" s="15">
        <v>3.19</v>
      </c>
      <c r="H10" s="15">
        <f t="shared" si="1"/>
        <v>9.57</v>
      </c>
      <c r="I10" s="15" t="s">
        <v>58</v>
      </c>
      <c r="N10" t="s">
        <v>178</v>
      </c>
    </row>
    <row r="11" spans="1:9" ht="30.75" customHeight="1">
      <c r="A11" s="1">
        <v>5</v>
      </c>
      <c r="B11" s="1" t="s">
        <v>59</v>
      </c>
      <c r="C11" s="17"/>
      <c r="D11" s="1">
        <v>5751</v>
      </c>
      <c r="E11" s="1">
        <v>5784</v>
      </c>
      <c r="F11" s="15">
        <f t="shared" si="0"/>
        <v>33</v>
      </c>
      <c r="G11" s="15">
        <v>3.19</v>
      </c>
      <c r="H11" s="15">
        <f t="shared" si="1"/>
        <v>105.27</v>
      </c>
      <c r="I11" s="15" t="s">
        <v>61</v>
      </c>
    </row>
    <row r="12" spans="1:9" ht="30.75" customHeight="1">
      <c r="A12" s="63">
        <v>6</v>
      </c>
      <c r="B12" s="63" t="s">
        <v>62</v>
      </c>
      <c r="C12" s="1" t="s">
        <v>74</v>
      </c>
      <c r="D12" s="1">
        <v>12535</v>
      </c>
      <c r="E12" s="1">
        <v>12585</v>
      </c>
      <c r="F12" s="15">
        <f t="shared" si="0"/>
        <v>50</v>
      </c>
      <c r="G12" s="15">
        <v>3.19</v>
      </c>
      <c r="H12" s="15">
        <f t="shared" si="1"/>
        <v>159.5</v>
      </c>
      <c r="I12" s="15"/>
    </row>
    <row r="13" spans="1:9" ht="30.75" customHeight="1">
      <c r="A13" s="64"/>
      <c r="B13" s="64"/>
      <c r="C13" s="1" t="s">
        <v>75</v>
      </c>
      <c r="D13" s="1">
        <v>5800</v>
      </c>
      <c r="E13" s="1">
        <v>5928</v>
      </c>
      <c r="F13" s="15">
        <f t="shared" si="0"/>
        <v>128</v>
      </c>
      <c r="G13" s="15">
        <v>3.19</v>
      </c>
      <c r="H13" s="15">
        <f t="shared" si="1"/>
        <v>408.32</v>
      </c>
      <c r="I13" s="15"/>
    </row>
    <row r="14" spans="1:9" ht="30.75" customHeight="1">
      <c r="A14" s="64"/>
      <c r="B14" s="64"/>
      <c r="C14" s="1" t="s">
        <v>76</v>
      </c>
      <c r="D14" s="1">
        <v>1114</v>
      </c>
      <c r="E14" s="1">
        <v>1119</v>
      </c>
      <c r="F14" s="15">
        <f t="shared" si="0"/>
        <v>5</v>
      </c>
      <c r="G14" s="15">
        <v>3.19</v>
      </c>
      <c r="H14" s="15">
        <f t="shared" si="1"/>
        <v>15.95</v>
      </c>
      <c r="I14" s="15"/>
    </row>
    <row r="15" spans="1:9" ht="30.75" customHeight="1">
      <c r="A15" s="64"/>
      <c r="B15" s="65"/>
      <c r="C15" s="1" t="s">
        <v>77</v>
      </c>
      <c r="D15" s="1">
        <v>753</v>
      </c>
      <c r="E15" s="1">
        <v>764</v>
      </c>
      <c r="F15" s="15">
        <f t="shared" si="0"/>
        <v>11</v>
      </c>
      <c r="G15" s="15">
        <v>3.19</v>
      </c>
      <c r="H15" s="15">
        <f t="shared" si="1"/>
        <v>35.089999999999996</v>
      </c>
      <c r="I15" s="15"/>
    </row>
    <row r="16" spans="1:9" ht="30.75" customHeight="1">
      <c r="A16" s="64"/>
      <c r="B16" s="19"/>
      <c r="C16" s="1" t="s">
        <v>78</v>
      </c>
      <c r="D16" s="1">
        <v>2456</v>
      </c>
      <c r="E16" s="1">
        <v>2515</v>
      </c>
      <c r="F16" s="15">
        <f t="shared" si="0"/>
        <v>59</v>
      </c>
      <c r="G16" s="15">
        <v>3.19</v>
      </c>
      <c r="H16" s="15">
        <f t="shared" si="1"/>
        <v>188.21</v>
      </c>
      <c r="I16" s="15"/>
    </row>
    <row r="17" spans="1:9" ht="30.75" customHeight="1">
      <c r="A17" s="64"/>
      <c r="B17" s="16" t="s">
        <v>55</v>
      </c>
      <c r="C17" s="16"/>
      <c r="D17" s="1"/>
      <c r="E17" s="1"/>
      <c r="F17" s="15">
        <f>F12+F13+F14+F15+F16</f>
        <v>253</v>
      </c>
      <c r="G17" s="15">
        <v>3.19</v>
      </c>
      <c r="H17" s="15">
        <f t="shared" si="1"/>
        <v>807.0699999999999</v>
      </c>
      <c r="I17" s="15"/>
    </row>
    <row r="18" spans="1:9" ht="30.75" customHeight="1">
      <c r="A18" s="63">
        <v>7</v>
      </c>
      <c r="B18" s="63" t="s">
        <v>64</v>
      </c>
      <c r="C18" s="1" t="s">
        <v>74</v>
      </c>
      <c r="D18" s="1">
        <v>5881</v>
      </c>
      <c r="E18" s="1">
        <v>6089</v>
      </c>
      <c r="F18" s="15">
        <f t="shared" si="0"/>
        <v>208</v>
      </c>
      <c r="G18" s="15">
        <v>3.19</v>
      </c>
      <c r="H18" s="15">
        <f t="shared" si="1"/>
        <v>663.52</v>
      </c>
      <c r="I18" s="15" t="s">
        <v>66</v>
      </c>
    </row>
    <row r="19" spans="1:9" ht="30.75" customHeight="1">
      <c r="A19" s="64"/>
      <c r="B19" s="64"/>
      <c r="C19" s="1" t="s">
        <v>75</v>
      </c>
      <c r="D19" s="1">
        <v>10893</v>
      </c>
      <c r="E19" s="1">
        <v>11384</v>
      </c>
      <c r="F19" s="15">
        <f t="shared" si="0"/>
        <v>491</v>
      </c>
      <c r="G19" s="15">
        <v>3.19</v>
      </c>
      <c r="H19" s="15">
        <f t="shared" si="1"/>
        <v>1566.29</v>
      </c>
      <c r="I19" s="15"/>
    </row>
    <row r="20" spans="1:9" ht="30.75" customHeight="1">
      <c r="A20" s="64"/>
      <c r="B20" s="64"/>
      <c r="C20" s="1" t="s">
        <v>76</v>
      </c>
      <c r="D20" s="1">
        <v>1560</v>
      </c>
      <c r="E20" s="1">
        <v>1578</v>
      </c>
      <c r="F20" s="15">
        <f t="shared" si="0"/>
        <v>18</v>
      </c>
      <c r="G20" s="15">
        <v>3.19</v>
      </c>
      <c r="H20" s="15">
        <f t="shared" si="1"/>
        <v>57.42</v>
      </c>
      <c r="I20" s="15"/>
    </row>
    <row r="21" spans="1:9" ht="30.75" customHeight="1">
      <c r="A21" s="64"/>
      <c r="B21" s="65"/>
      <c r="C21" s="1" t="s">
        <v>77</v>
      </c>
      <c r="D21" s="1">
        <v>1962</v>
      </c>
      <c r="E21" s="1">
        <v>1965</v>
      </c>
      <c r="F21" s="15">
        <f t="shared" si="0"/>
        <v>3</v>
      </c>
      <c r="G21" s="15">
        <v>3.19</v>
      </c>
      <c r="H21" s="15">
        <f t="shared" si="1"/>
        <v>9.57</v>
      </c>
      <c r="I21" s="15"/>
    </row>
    <row r="22" spans="1:9" ht="30.75" customHeight="1">
      <c r="A22" s="65"/>
      <c r="B22" s="17" t="s">
        <v>55</v>
      </c>
      <c r="C22" s="17"/>
      <c r="D22" s="1"/>
      <c r="E22" s="1"/>
      <c r="F22" s="15">
        <f>F18+F19+F20+F21</f>
        <v>720</v>
      </c>
      <c r="G22" s="15">
        <v>3.19</v>
      </c>
      <c r="H22" s="15">
        <f t="shared" si="1"/>
        <v>2296.8</v>
      </c>
      <c r="I22" s="15"/>
    </row>
    <row r="23" spans="1:9" ht="30.75" customHeight="1">
      <c r="A23" s="17">
        <v>8</v>
      </c>
      <c r="B23" s="17"/>
      <c r="C23" s="17"/>
      <c r="D23" s="1"/>
      <c r="E23" s="1"/>
      <c r="F23" s="15"/>
      <c r="G23" s="15"/>
      <c r="H23" s="15"/>
      <c r="I23" s="15"/>
    </row>
    <row r="24" spans="1:9" ht="30.75" customHeight="1">
      <c r="A24" s="2" t="s">
        <v>67</v>
      </c>
      <c r="B24" s="2" t="s">
        <v>68</v>
      </c>
      <c r="C24" s="2"/>
      <c r="D24" s="15"/>
      <c r="E24" s="15"/>
      <c r="F24" s="15">
        <f>F5+F6+F9+F10+F11+F17+F22+F23</f>
        <v>1726</v>
      </c>
      <c r="G24" s="15"/>
      <c r="H24" s="15">
        <f>H5+H6+H9+H10+H11+H17+H22+H23</f>
        <v>5505.94</v>
      </c>
      <c r="I24" s="15"/>
    </row>
    <row r="25" spans="1:9" ht="14.25">
      <c r="A25" s="61" t="s">
        <v>79</v>
      </c>
      <c r="B25" s="62"/>
      <c r="C25" s="62"/>
      <c r="D25" s="62"/>
      <c r="E25" s="62"/>
      <c r="F25" s="35"/>
      <c r="G25" s="35"/>
      <c r="H25" s="35"/>
      <c r="I25" s="35"/>
    </row>
    <row r="27" spans="1:7" ht="14.25">
      <c r="A27" t="s">
        <v>70</v>
      </c>
      <c r="G27" t="s">
        <v>71</v>
      </c>
    </row>
  </sheetData>
  <sheetProtection/>
  <mergeCells count="17">
    <mergeCell ref="A1:I1"/>
    <mergeCell ref="A2:I2"/>
    <mergeCell ref="D3:E3"/>
    <mergeCell ref="A25:E25"/>
    <mergeCell ref="A3:A4"/>
    <mergeCell ref="A7:A9"/>
    <mergeCell ref="A12:A17"/>
    <mergeCell ref="A18:A22"/>
    <mergeCell ref="B3:B4"/>
    <mergeCell ref="B7:B8"/>
    <mergeCell ref="I3:I4"/>
    <mergeCell ref="B12:B15"/>
    <mergeCell ref="B18:B21"/>
    <mergeCell ref="C3:C4"/>
    <mergeCell ref="F3:F4"/>
    <mergeCell ref="G3:G4"/>
    <mergeCell ref="H3:H4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D29" sqref="D29"/>
    </sheetView>
  </sheetViews>
  <sheetFormatPr defaultColWidth="9.00390625" defaultRowHeight="14.25"/>
  <cols>
    <col min="1" max="1" width="4.50390625" style="0" customWidth="1"/>
    <col min="2" max="2" width="10.50390625" style="0" customWidth="1"/>
    <col min="5" max="5" width="9.50390625" style="0" bestFit="1" customWidth="1"/>
    <col min="7" max="7" width="11.25390625" style="0" customWidth="1"/>
    <col min="8" max="8" width="13.25390625" style="0" customWidth="1"/>
  </cols>
  <sheetData>
    <row r="1" spans="1:8" ht="7.5" customHeight="1">
      <c r="A1" s="70"/>
      <c r="B1" s="70"/>
      <c r="C1" s="70"/>
      <c r="D1" s="70"/>
      <c r="E1" s="70"/>
      <c r="F1" s="70"/>
      <c r="G1" s="70"/>
      <c r="H1" s="70"/>
    </row>
    <row r="2" spans="1:8" ht="18" customHeight="1">
      <c r="A2" s="60" t="s">
        <v>193</v>
      </c>
      <c r="B2" s="60"/>
      <c r="C2" s="60"/>
      <c r="D2" s="60"/>
      <c r="E2" s="60"/>
      <c r="F2" s="60"/>
      <c r="G2" s="60"/>
      <c r="H2" s="60"/>
    </row>
    <row r="3" spans="1:8" ht="15.75" customHeight="1">
      <c r="A3" s="66" t="s">
        <v>0</v>
      </c>
      <c r="B3" s="66" t="s">
        <v>41</v>
      </c>
      <c r="C3" s="71" t="s">
        <v>44</v>
      </c>
      <c r="D3" s="72"/>
      <c r="E3" s="66" t="s">
        <v>45</v>
      </c>
      <c r="F3" s="51" t="s">
        <v>46</v>
      </c>
      <c r="G3" s="51" t="s">
        <v>6</v>
      </c>
      <c r="H3" s="66" t="s">
        <v>7</v>
      </c>
    </row>
    <row r="4" spans="1:8" ht="12.75" customHeight="1">
      <c r="A4" s="67"/>
      <c r="B4" s="67"/>
      <c r="C4" s="15" t="s">
        <v>48</v>
      </c>
      <c r="D4" s="15" t="s">
        <v>49</v>
      </c>
      <c r="E4" s="67"/>
      <c r="F4" s="52"/>
      <c r="G4" s="52"/>
      <c r="H4" s="67"/>
    </row>
    <row r="5" spans="1:8" ht="21" customHeight="1">
      <c r="A5" s="15">
        <v>1</v>
      </c>
      <c r="B5" s="1" t="s">
        <v>80</v>
      </c>
      <c r="C5" s="15">
        <v>155524</v>
      </c>
      <c r="D5" s="15">
        <v>156098</v>
      </c>
      <c r="E5" s="15">
        <f aca="true" t="shared" si="0" ref="E5:E13">D5-C5</f>
        <v>574</v>
      </c>
      <c r="F5" s="15">
        <v>0.54</v>
      </c>
      <c r="G5" s="15">
        <f>E5*F5</f>
        <v>309.96000000000004</v>
      </c>
      <c r="H5" s="15"/>
    </row>
    <row r="6" spans="1:8" ht="21" customHeight="1">
      <c r="A6" s="15">
        <v>2</v>
      </c>
      <c r="B6" s="1" t="s">
        <v>81</v>
      </c>
      <c r="C6" s="15">
        <v>29875</v>
      </c>
      <c r="D6" s="15">
        <v>30404</v>
      </c>
      <c r="E6" s="15">
        <f t="shared" si="0"/>
        <v>529</v>
      </c>
      <c r="F6" s="15">
        <v>0.54</v>
      </c>
      <c r="G6" s="15">
        <f aca="true" t="shared" si="1" ref="G6:G20">E6*F6</f>
        <v>285.66</v>
      </c>
      <c r="H6" s="1" t="s">
        <v>82</v>
      </c>
    </row>
    <row r="7" spans="1:8" ht="21" customHeight="1">
      <c r="A7" s="15">
        <v>3</v>
      </c>
      <c r="B7" s="1" t="s">
        <v>83</v>
      </c>
      <c r="C7" s="15">
        <v>30792</v>
      </c>
      <c r="D7" s="15">
        <v>31416</v>
      </c>
      <c r="E7" s="15">
        <f t="shared" si="0"/>
        <v>624</v>
      </c>
      <c r="F7" s="15">
        <v>0.54</v>
      </c>
      <c r="G7" s="15">
        <f t="shared" si="1"/>
        <v>336.96000000000004</v>
      </c>
      <c r="H7" s="15"/>
    </row>
    <row r="8" spans="1:8" ht="21" customHeight="1">
      <c r="A8" s="63">
        <v>4</v>
      </c>
      <c r="B8" s="63" t="s">
        <v>84</v>
      </c>
      <c r="C8" s="16">
        <v>82165</v>
      </c>
      <c r="D8" s="16">
        <v>82390</v>
      </c>
      <c r="E8" s="16">
        <f t="shared" si="0"/>
        <v>225</v>
      </c>
      <c r="F8" s="15">
        <v>0.54</v>
      </c>
      <c r="G8" s="15">
        <f t="shared" si="1"/>
        <v>121.50000000000001</v>
      </c>
      <c r="H8" s="15"/>
    </row>
    <row r="9" spans="1:8" ht="21" customHeight="1">
      <c r="A9" s="64"/>
      <c r="B9" s="64"/>
      <c r="C9" s="16">
        <v>134748</v>
      </c>
      <c r="D9" s="16">
        <v>135236</v>
      </c>
      <c r="E9" s="16">
        <f t="shared" si="0"/>
        <v>488</v>
      </c>
      <c r="F9" s="15">
        <v>0.54</v>
      </c>
      <c r="G9" s="15">
        <f t="shared" si="1"/>
        <v>263.52000000000004</v>
      </c>
      <c r="H9" s="15"/>
    </row>
    <row r="10" spans="1:8" ht="21" customHeight="1">
      <c r="A10" s="64"/>
      <c r="B10" s="64"/>
      <c r="C10" s="16">
        <v>24039</v>
      </c>
      <c r="D10" s="16">
        <v>24069</v>
      </c>
      <c r="E10" s="16">
        <f t="shared" si="0"/>
        <v>30</v>
      </c>
      <c r="F10" s="15">
        <v>0.54</v>
      </c>
      <c r="G10" s="15">
        <f t="shared" si="1"/>
        <v>16.200000000000003</v>
      </c>
      <c r="H10" s="15"/>
    </row>
    <row r="11" spans="1:8" ht="21" customHeight="1">
      <c r="A11" s="65"/>
      <c r="B11" s="19" t="s">
        <v>55</v>
      </c>
      <c r="C11" s="16"/>
      <c r="D11" s="16"/>
      <c r="E11" s="16">
        <f>E8+E9+E10</f>
        <v>743</v>
      </c>
      <c r="F11" s="15">
        <v>0.54</v>
      </c>
      <c r="G11" s="15">
        <f>G8+G9+G10</f>
        <v>401.22</v>
      </c>
      <c r="H11" s="15"/>
    </row>
    <row r="12" spans="1:8" ht="21" customHeight="1">
      <c r="A12" s="68">
        <v>5</v>
      </c>
      <c r="B12" s="68" t="s">
        <v>85</v>
      </c>
      <c r="C12" s="31">
        <v>4969</v>
      </c>
      <c r="D12" s="31">
        <v>5585</v>
      </c>
      <c r="E12" s="31">
        <f t="shared" si="0"/>
        <v>616</v>
      </c>
      <c r="F12" s="15">
        <v>0.54</v>
      </c>
      <c r="G12" s="15">
        <f t="shared" si="1"/>
        <v>332.64000000000004</v>
      </c>
      <c r="H12" s="15"/>
    </row>
    <row r="13" spans="1:8" ht="21" customHeight="1">
      <c r="A13" s="73"/>
      <c r="B13" s="69"/>
      <c r="C13" s="31">
        <v>28260</v>
      </c>
      <c r="D13" s="31">
        <v>28352</v>
      </c>
      <c r="E13" s="31">
        <f t="shared" si="0"/>
        <v>92</v>
      </c>
      <c r="F13" s="15">
        <v>0.54</v>
      </c>
      <c r="G13" s="15">
        <f t="shared" si="1"/>
        <v>49.68000000000001</v>
      </c>
      <c r="H13" s="15" t="s">
        <v>86</v>
      </c>
    </row>
    <row r="14" spans="1:8" ht="21" customHeight="1">
      <c r="A14" s="65"/>
      <c r="B14" s="25" t="s">
        <v>55</v>
      </c>
      <c r="C14" s="31"/>
      <c r="D14" s="31"/>
      <c r="E14" s="31">
        <f>E12+E13</f>
        <v>708</v>
      </c>
      <c r="F14" s="15">
        <v>0.54</v>
      </c>
      <c r="G14" s="15">
        <f>G12+G13</f>
        <v>382.32000000000005</v>
      </c>
      <c r="H14" s="15"/>
    </row>
    <row r="15" spans="1:8" ht="21" customHeight="1">
      <c r="A15" s="17">
        <v>6</v>
      </c>
      <c r="B15" s="32" t="s">
        <v>87</v>
      </c>
      <c r="C15" s="31">
        <v>49279</v>
      </c>
      <c r="D15" s="31">
        <v>49302</v>
      </c>
      <c r="E15" s="31">
        <f>D15-C15</f>
        <v>23</v>
      </c>
      <c r="F15" s="15">
        <v>0.54</v>
      </c>
      <c r="G15" s="15">
        <f>E15*F15</f>
        <v>12.420000000000002</v>
      </c>
      <c r="H15" s="15"/>
    </row>
    <row r="16" spans="1:8" ht="21" customHeight="1">
      <c r="A16" s="15">
        <v>7</v>
      </c>
      <c r="B16" s="1" t="s">
        <v>88</v>
      </c>
      <c r="C16" s="15">
        <v>80979</v>
      </c>
      <c r="D16" s="15">
        <v>81080</v>
      </c>
      <c r="E16" s="31">
        <f>D16-C16</f>
        <v>101</v>
      </c>
      <c r="F16" s="15">
        <v>0.54</v>
      </c>
      <c r="G16" s="15">
        <f t="shared" si="1"/>
        <v>54.540000000000006</v>
      </c>
      <c r="H16" s="15" t="s">
        <v>89</v>
      </c>
    </row>
    <row r="17" spans="1:8" ht="21" customHeight="1">
      <c r="A17" s="15">
        <v>8</v>
      </c>
      <c r="B17" s="1" t="s">
        <v>90</v>
      </c>
      <c r="C17" s="15">
        <v>70621</v>
      </c>
      <c r="D17" s="15">
        <v>70799</v>
      </c>
      <c r="E17" s="31">
        <f>D17-C17</f>
        <v>178</v>
      </c>
      <c r="F17" s="15">
        <v>0.54</v>
      </c>
      <c r="G17" s="15">
        <f t="shared" si="1"/>
        <v>96.12</v>
      </c>
      <c r="H17" s="15"/>
    </row>
    <row r="18" spans="1:8" ht="21" customHeight="1">
      <c r="A18" s="63">
        <v>9</v>
      </c>
      <c r="B18" s="10" t="s">
        <v>91</v>
      </c>
      <c r="C18" s="15">
        <v>16022</v>
      </c>
      <c r="D18" s="15">
        <v>16158</v>
      </c>
      <c r="E18" s="31">
        <f>(D18-C18)*40</f>
        <v>5440</v>
      </c>
      <c r="F18" s="15">
        <v>0.54</v>
      </c>
      <c r="G18" s="15">
        <f t="shared" si="1"/>
        <v>2937.6000000000004</v>
      </c>
      <c r="H18" s="15" t="s">
        <v>11</v>
      </c>
    </row>
    <row r="19" spans="1:8" ht="21" customHeight="1">
      <c r="A19" s="64"/>
      <c r="B19" s="10" t="s">
        <v>92</v>
      </c>
      <c r="C19" s="15">
        <v>12304</v>
      </c>
      <c r="D19" s="15">
        <v>12374</v>
      </c>
      <c r="E19" s="31">
        <f>(D19-C19)*40</f>
        <v>2800</v>
      </c>
      <c r="F19" s="15">
        <v>0.54</v>
      </c>
      <c r="G19" s="15">
        <f t="shared" si="1"/>
        <v>1512</v>
      </c>
      <c r="H19" s="15" t="s">
        <v>11</v>
      </c>
    </row>
    <row r="20" spans="1:8" ht="21" customHeight="1">
      <c r="A20" s="65"/>
      <c r="B20" s="9" t="s">
        <v>93</v>
      </c>
      <c r="C20" s="15">
        <v>11879</v>
      </c>
      <c r="D20" s="15">
        <v>11916</v>
      </c>
      <c r="E20" s="31">
        <f>(D20-C20)*30</f>
        <v>1110</v>
      </c>
      <c r="F20" s="15">
        <v>0.54</v>
      </c>
      <c r="G20" s="15">
        <f t="shared" si="1"/>
        <v>599.4000000000001</v>
      </c>
      <c r="H20" s="15" t="s">
        <v>9</v>
      </c>
    </row>
    <row r="21" spans="1:8" ht="21" customHeight="1">
      <c r="A21" s="15"/>
      <c r="B21" s="1" t="s">
        <v>55</v>
      </c>
      <c r="C21" s="15"/>
      <c r="D21" s="15"/>
      <c r="E21" s="31">
        <f>E18+E19+E20</f>
        <v>9350</v>
      </c>
      <c r="F21" s="15"/>
      <c r="G21" s="15">
        <f>G18+G19+G20</f>
        <v>5049</v>
      </c>
      <c r="H21" s="15"/>
    </row>
    <row r="22" spans="1:8" ht="21" customHeight="1">
      <c r="A22" s="15">
        <v>10</v>
      </c>
      <c r="B22" s="1" t="s">
        <v>170</v>
      </c>
      <c r="C22" s="15">
        <v>37447</v>
      </c>
      <c r="D22" s="15">
        <v>37943</v>
      </c>
      <c r="E22" s="31">
        <f>(D22-C22)*40</f>
        <v>19840</v>
      </c>
      <c r="F22" s="15">
        <v>0.54</v>
      </c>
      <c r="G22" s="15">
        <f>E22*F22</f>
        <v>10713.6</v>
      </c>
      <c r="H22" s="15" t="s">
        <v>11</v>
      </c>
    </row>
    <row r="23" spans="1:8" ht="21" customHeight="1">
      <c r="A23" s="13">
        <v>11</v>
      </c>
      <c r="B23" s="29" t="s">
        <v>171</v>
      </c>
      <c r="C23" s="15">
        <v>29570</v>
      </c>
      <c r="D23" s="15">
        <v>30096</v>
      </c>
      <c r="E23" s="31">
        <f>(D23-C23)*40</f>
        <v>21040</v>
      </c>
      <c r="F23" s="15">
        <v>0.54</v>
      </c>
      <c r="G23" s="15">
        <f>E23*F23</f>
        <v>11361.6</v>
      </c>
      <c r="H23" s="15" t="s">
        <v>11</v>
      </c>
    </row>
    <row r="24" spans="1:8" ht="21" customHeight="1">
      <c r="A24" s="13">
        <v>12</v>
      </c>
      <c r="B24" s="29" t="s">
        <v>94</v>
      </c>
      <c r="C24" s="15">
        <v>62911</v>
      </c>
      <c r="D24" s="15">
        <v>68389</v>
      </c>
      <c r="E24" s="31">
        <f>D24-C24</f>
        <v>5478</v>
      </c>
      <c r="F24" s="15">
        <v>0.54</v>
      </c>
      <c r="G24" s="15">
        <f>E24*F24</f>
        <v>2958.1200000000003</v>
      </c>
      <c r="H24" s="15"/>
    </row>
    <row r="25" spans="1:8" ht="21" customHeight="1">
      <c r="A25" s="13">
        <v>13</v>
      </c>
      <c r="B25" s="29" t="s">
        <v>95</v>
      </c>
      <c r="C25" s="15">
        <v>14626</v>
      </c>
      <c r="D25" s="15">
        <v>14626</v>
      </c>
      <c r="E25" s="31">
        <f>D25-C25</f>
        <v>0</v>
      </c>
      <c r="F25" s="15">
        <v>0.54</v>
      </c>
      <c r="G25" s="15">
        <f>E25*F25</f>
        <v>0</v>
      </c>
      <c r="H25" s="15"/>
    </row>
    <row r="26" spans="1:8" ht="21" customHeight="1">
      <c r="A26" s="13">
        <v>14</v>
      </c>
      <c r="B26" s="29" t="s">
        <v>96</v>
      </c>
      <c r="C26" s="15">
        <v>34606</v>
      </c>
      <c r="D26" s="15">
        <v>40378</v>
      </c>
      <c r="E26" s="31">
        <f>D26-C26</f>
        <v>5772</v>
      </c>
      <c r="F26" s="15">
        <v>0.54</v>
      </c>
      <c r="G26" s="15">
        <f>E26*F26</f>
        <v>3116.88</v>
      </c>
      <c r="H26" s="15"/>
    </row>
    <row r="27" spans="1:8" ht="21" customHeight="1">
      <c r="A27" s="13">
        <v>15</v>
      </c>
      <c r="B27" s="29" t="s">
        <v>55</v>
      </c>
      <c r="C27" s="15"/>
      <c r="D27" s="15"/>
      <c r="E27" s="31">
        <f>E22+E23-E24-E25-E26</f>
        <v>29630</v>
      </c>
      <c r="F27" s="15"/>
      <c r="G27" s="15">
        <f>E27*0.54</f>
        <v>16000.2</v>
      </c>
      <c r="H27" s="15"/>
    </row>
    <row r="28" spans="1:8" ht="21" customHeight="1">
      <c r="A28" s="29">
        <v>16</v>
      </c>
      <c r="B28" s="29" t="s">
        <v>97</v>
      </c>
      <c r="C28" s="15">
        <v>13446</v>
      </c>
      <c r="D28" s="15">
        <v>13500</v>
      </c>
      <c r="E28" s="31">
        <f>(D28-C28)*40</f>
        <v>2160</v>
      </c>
      <c r="F28" s="15"/>
      <c r="G28" s="15">
        <f>E28*0.54</f>
        <v>1166.4</v>
      </c>
      <c r="H28" s="15" t="s">
        <v>11</v>
      </c>
    </row>
    <row r="29" spans="1:8" ht="21" customHeight="1">
      <c r="A29" s="2" t="s">
        <v>67</v>
      </c>
      <c r="B29" s="1" t="s">
        <v>68</v>
      </c>
      <c r="C29" s="15"/>
      <c r="D29" s="15"/>
      <c r="E29" s="15">
        <f>E5+E6+E7+E11+E14+E15+E16+E17+E21+E27+E28</f>
        <v>44620</v>
      </c>
      <c r="F29" s="15"/>
      <c r="G29" s="15">
        <f>G5+G6+G7+G11+G14+G15+G16+G17+G21+G27+G28</f>
        <v>24094.800000000003</v>
      </c>
      <c r="H29" s="15"/>
    </row>
    <row r="30" ht="24" customHeight="1">
      <c r="A30" t="s">
        <v>98</v>
      </c>
    </row>
    <row r="31" spans="1:2" ht="24" customHeight="1">
      <c r="A31" t="s">
        <v>99</v>
      </c>
      <c r="B31" s="33"/>
    </row>
    <row r="32" ht="24" customHeight="1"/>
    <row r="33" ht="24" customHeight="1"/>
  </sheetData>
  <sheetProtection/>
  <mergeCells count="14">
    <mergeCell ref="A1:H1"/>
    <mergeCell ref="A2:H2"/>
    <mergeCell ref="C3:D3"/>
    <mergeCell ref="A3:A4"/>
    <mergeCell ref="A8:A11"/>
    <mergeCell ref="A12:A14"/>
    <mergeCell ref="G3:G4"/>
    <mergeCell ref="H3:H4"/>
    <mergeCell ref="A18:A20"/>
    <mergeCell ref="B3:B4"/>
    <mergeCell ref="B8:B10"/>
    <mergeCell ref="B12:B13"/>
    <mergeCell ref="E3:E4"/>
    <mergeCell ref="F3:F4"/>
  </mergeCells>
  <printOptions horizontalCentered="1"/>
  <pageMargins left="0.75" right="0.75" top="1.34" bottom="0.98" header="0.87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7">
      <selection activeCell="D28" sqref="D28"/>
    </sheetView>
  </sheetViews>
  <sheetFormatPr defaultColWidth="9.00390625" defaultRowHeight="14.25"/>
  <cols>
    <col min="1" max="1" width="5.125" style="0" customWidth="1"/>
    <col min="2" max="2" width="10.50390625" style="0" customWidth="1"/>
    <col min="5" max="5" width="10.00390625" style="0" customWidth="1"/>
    <col min="7" max="7" width="11.125" style="0" customWidth="1"/>
    <col min="8" max="8" width="12.875" style="0" customWidth="1"/>
  </cols>
  <sheetData>
    <row r="1" spans="1:8" ht="1.5" customHeight="1">
      <c r="A1" s="70"/>
      <c r="B1" s="70"/>
      <c r="C1" s="70"/>
      <c r="D1" s="70"/>
      <c r="E1" s="70"/>
      <c r="F1" s="70"/>
      <c r="G1" s="70"/>
      <c r="H1" s="70"/>
    </row>
    <row r="2" spans="1:8" ht="15" customHeight="1">
      <c r="A2" s="60" t="s">
        <v>193</v>
      </c>
      <c r="B2" s="60"/>
      <c r="C2" s="60"/>
      <c r="D2" s="60"/>
      <c r="E2" s="60"/>
      <c r="F2" s="60"/>
      <c r="G2" s="60"/>
      <c r="H2" s="60"/>
    </row>
    <row r="3" spans="1:8" ht="16.5" customHeight="1">
      <c r="A3" s="66" t="s">
        <v>0</v>
      </c>
      <c r="B3" s="66" t="s">
        <v>41</v>
      </c>
      <c r="C3" s="71" t="s">
        <v>72</v>
      </c>
      <c r="D3" s="72"/>
      <c r="E3" s="66" t="s">
        <v>73</v>
      </c>
      <c r="F3" s="51" t="s">
        <v>46</v>
      </c>
      <c r="G3" s="51" t="s">
        <v>100</v>
      </c>
      <c r="H3" s="66" t="s">
        <v>7</v>
      </c>
    </row>
    <row r="4" spans="1:8" ht="15" customHeight="1">
      <c r="A4" s="67"/>
      <c r="B4" s="67"/>
      <c r="C4" s="15" t="s">
        <v>48</v>
      </c>
      <c r="D4" s="15" t="s">
        <v>49</v>
      </c>
      <c r="E4" s="67"/>
      <c r="F4" s="52"/>
      <c r="G4" s="52"/>
      <c r="H4" s="67"/>
    </row>
    <row r="5" spans="1:8" ht="22.5" customHeight="1">
      <c r="A5" s="63">
        <v>1</v>
      </c>
      <c r="B5" s="63" t="s">
        <v>80</v>
      </c>
      <c r="C5" s="15">
        <v>4040</v>
      </c>
      <c r="D5" s="15">
        <v>4050</v>
      </c>
      <c r="E5" s="15">
        <f>D5-C5</f>
        <v>10</v>
      </c>
      <c r="F5" s="15">
        <v>3.19</v>
      </c>
      <c r="G5" s="15">
        <f>E5*F5</f>
        <v>31.9</v>
      </c>
      <c r="H5" s="15" t="s">
        <v>101</v>
      </c>
    </row>
    <row r="6" spans="1:8" ht="22.5" customHeight="1">
      <c r="A6" s="64"/>
      <c r="B6" s="65"/>
      <c r="C6" s="15">
        <v>516</v>
      </c>
      <c r="D6" s="15">
        <v>516</v>
      </c>
      <c r="E6" s="15">
        <f>D6-C6</f>
        <v>0</v>
      </c>
      <c r="F6" s="15">
        <v>3.19</v>
      </c>
      <c r="G6" s="15">
        <f>E6*F6</f>
        <v>0</v>
      </c>
      <c r="H6" s="15"/>
    </row>
    <row r="7" spans="1:8" ht="22.5" customHeight="1">
      <c r="A7" s="65"/>
      <c r="B7" s="1" t="s">
        <v>55</v>
      </c>
      <c r="C7" s="15"/>
      <c r="D7" s="15"/>
      <c r="E7" s="15">
        <f>E5+E6</f>
        <v>10</v>
      </c>
      <c r="F7" s="15">
        <v>3.19</v>
      </c>
      <c r="G7" s="15">
        <f>G5+G6</f>
        <v>31.9</v>
      </c>
      <c r="H7" s="15"/>
    </row>
    <row r="8" spans="1:8" ht="22.5" customHeight="1">
      <c r="A8" s="63">
        <v>2</v>
      </c>
      <c r="B8" s="63" t="s">
        <v>81</v>
      </c>
      <c r="C8" s="15">
        <v>6423</v>
      </c>
      <c r="D8" s="15">
        <v>6433</v>
      </c>
      <c r="E8" s="15">
        <f aca="true" t="shared" si="0" ref="E8:E25">D8-C8</f>
        <v>10</v>
      </c>
      <c r="F8" s="15">
        <v>3.19</v>
      </c>
      <c r="G8" s="15">
        <f aca="true" t="shared" si="1" ref="G8:G25">E8*F8</f>
        <v>31.9</v>
      </c>
      <c r="H8" s="15" t="s">
        <v>82</v>
      </c>
    </row>
    <row r="9" spans="1:8" ht="22.5" customHeight="1">
      <c r="A9" s="64"/>
      <c r="B9" s="65"/>
      <c r="C9" s="15">
        <v>993</v>
      </c>
      <c r="D9" s="15">
        <v>998</v>
      </c>
      <c r="E9" s="15">
        <f t="shared" si="0"/>
        <v>5</v>
      </c>
      <c r="F9" s="15">
        <v>3.19</v>
      </c>
      <c r="G9" s="15">
        <f t="shared" si="1"/>
        <v>15.95</v>
      </c>
      <c r="H9" s="15"/>
    </row>
    <row r="10" spans="1:8" ht="22.5" customHeight="1">
      <c r="A10" s="65"/>
      <c r="B10" s="19" t="s">
        <v>55</v>
      </c>
      <c r="C10" s="15"/>
      <c r="D10" s="15"/>
      <c r="E10" s="15">
        <f>E8+E9</f>
        <v>15</v>
      </c>
      <c r="F10" s="15">
        <v>3.19</v>
      </c>
      <c r="G10" s="15">
        <f>G8+G9</f>
        <v>47.849999999999994</v>
      </c>
      <c r="H10" s="15"/>
    </row>
    <row r="11" spans="1:8" ht="22.5" customHeight="1">
      <c r="A11" s="63">
        <v>3</v>
      </c>
      <c r="B11" s="63" t="s">
        <v>83</v>
      </c>
      <c r="C11" s="15">
        <v>5465</v>
      </c>
      <c r="D11" s="15">
        <v>5475</v>
      </c>
      <c r="E11" s="15">
        <f t="shared" si="0"/>
        <v>10</v>
      </c>
      <c r="F11" s="15">
        <v>3.19</v>
      </c>
      <c r="G11" s="15">
        <f t="shared" si="1"/>
        <v>31.9</v>
      </c>
      <c r="H11" s="15" t="s">
        <v>102</v>
      </c>
    </row>
    <row r="12" spans="1:8" ht="22.5" customHeight="1">
      <c r="A12" s="64"/>
      <c r="B12" s="65"/>
      <c r="C12" s="15">
        <v>2139</v>
      </c>
      <c r="D12" s="15">
        <v>2149</v>
      </c>
      <c r="E12" s="15">
        <f t="shared" si="0"/>
        <v>10</v>
      </c>
      <c r="F12" s="15">
        <v>3.19</v>
      </c>
      <c r="G12" s="15">
        <f t="shared" si="1"/>
        <v>31.9</v>
      </c>
      <c r="H12" s="15"/>
    </row>
    <row r="13" spans="1:8" ht="22.5" customHeight="1">
      <c r="A13" s="65"/>
      <c r="B13" s="19" t="s">
        <v>55</v>
      </c>
      <c r="C13" s="15"/>
      <c r="D13" s="15"/>
      <c r="E13" s="15">
        <f>E11+E12</f>
        <v>20</v>
      </c>
      <c r="F13" s="15">
        <v>3.19</v>
      </c>
      <c r="G13" s="15">
        <f>G11+G12</f>
        <v>63.8</v>
      </c>
      <c r="H13" s="15"/>
    </row>
    <row r="14" spans="1:8" ht="22.5" customHeight="1">
      <c r="A14" s="63">
        <v>4</v>
      </c>
      <c r="B14" s="63" t="s">
        <v>84</v>
      </c>
      <c r="C14" s="15">
        <v>4045</v>
      </c>
      <c r="D14" s="15">
        <v>4065</v>
      </c>
      <c r="E14" s="15">
        <f t="shared" si="0"/>
        <v>20</v>
      </c>
      <c r="F14" s="15">
        <v>3.19</v>
      </c>
      <c r="G14" s="15">
        <f t="shared" si="1"/>
        <v>63.8</v>
      </c>
      <c r="H14" s="15"/>
    </row>
    <row r="15" spans="1:8" ht="22.5" customHeight="1">
      <c r="A15" s="64"/>
      <c r="B15" s="65"/>
      <c r="C15" s="15">
        <v>7702</v>
      </c>
      <c r="D15" s="15">
        <v>7712</v>
      </c>
      <c r="E15" s="15">
        <f t="shared" si="0"/>
        <v>10</v>
      </c>
      <c r="F15" s="15">
        <v>3.19</v>
      </c>
      <c r="G15" s="15">
        <f t="shared" si="1"/>
        <v>31.9</v>
      </c>
      <c r="H15" s="15"/>
    </row>
    <row r="16" spans="1:8" ht="22.5" customHeight="1">
      <c r="A16" s="65"/>
      <c r="B16" s="19" t="s">
        <v>55</v>
      </c>
      <c r="C16" s="15"/>
      <c r="D16" s="15"/>
      <c r="E16" s="15">
        <f>E14+E15</f>
        <v>30</v>
      </c>
      <c r="F16" s="15">
        <v>3.19</v>
      </c>
      <c r="G16" s="15">
        <f>G14+G15</f>
        <v>95.69999999999999</v>
      </c>
      <c r="H16" s="15"/>
    </row>
    <row r="17" spans="1:8" ht="22.5" customHeight="1">
      <c r="A17" s="68">
        <v>5</v>
      </c>
      <c r="B17" s="68" t="s">
        <v>85</v>
      </c>
      <c r="C17" s="15">
        <v>3673</v>
      </c>
      <c r="D17" s="15">
        <v>3683</v>
      </c>
      <c r="E17" s="15">
        <f t="shared" si="0"/>
        <v>10</v>
      </c>
      <c r="F17" s="15">
        <v>3.19</v>
      </c>
      <c r="G17" s="15">
        <f t="shared" si="1"/>
        <v>31.9</v>
      </c>
      <c r="H17" s="15" t="s">
        <v>86</v>
      </c>
    </row>
    <row r="18" spans="1:8" ht="22.5" customHeight="1">
      <c r="A18" s="69"/>
      <c r="B18" s="76"/>
      <c r="C18" s="15">
        <v>1312</v>
      </c>
      <c r="D18" s="15">
        <v>1322</v>
      </c>
      <c r="E18" s="15">
        <f t="shared" si="0"/>
        <v>10</v>
      </c>
      <c r="F18" s="15">
        <v>3.19</v>
      </c>
      <c r="G18" s="15">
        <f t="shared" si="1"/>
        <v>31.9</v>
      </c>
      <c r="H18" s="15"/>
    </row>
    <row r="19" spans="1:8" ht="22.5" customHeight="1">
      <c r="A19" s="74"/>
      <c r="B19" s="3" t="s">
        <v>55</v>
      </c>
      <c r="C19" s="15"/>
      <c r="D19" s="15"/>
      <c r="E19" s="15">
        <f>E17+E18</f>
        <v>20</v>
      </c>
      <c r="F19" s="15">
        <v>3.19</v>
      </c>
      <c r="G19" s="15">
        <f>G17+G18</f>
        <v>63.8</v>
      </c>
      <c r="H19" s="15"/>
    </row>
    <row r="20" spans="1:8" ht="22.5" customHeight="1">
      <c r="A20" s="19">
        <v>6</v>
      </c>
      <c r="B20" s="26" t="s">
        <v>87</v>
      </c>
      <c r="C20" s="15">
        <v>731</v>
      </c>
      <c r="D20" s="15">
        <v>731</v>
      </c>
      <c r="E20" s="15">
        <f>D20-C20</f>
        <v>0</v>
      </c>
      <c r="F20" s="15">
        <v>3.19</v>
      </c>
      <c r="G20" s="15">
        <f>E20*F20</f>
        <v>0</v>
      </c>
      <c r="H20" s="15"/>
    </row>
    <row r="21" spans="1:8" ht="22.5" customHeight="1">
      <c r="A21" s="63">
        <v>7</v>
      </c>
      <c r="B21" s="63" t="s">
        <v>88</v>
      </c>
      <c r="C21" s="15">
        <v>5892</v>
      </c>
      <c r="D21" s="15">
        <v>5902</v>
      </c>
      <c r="E21" s="15">
        <f>D21-C21</f>
        <v>10</v>
      </c>
      <c r="F21" s="15">
        <v>3.19</v>
      </c>
      <c r="G21" s="15">
        <f t="shared" si="1"/>
        <v>31.9</v>
      </c>
      <c r="H21" s="15" t="s">
        <v>89</v>
      </c>
    </row>
    <row r="22" spans="1:8" ht="22.5" customHeight="1">
      <c r="A22" s="64"/>
      <c r="B22" s="65"/>
      <c r="C22" s="15">
        <v>898</v>
      </c>
      <c r="D22" s="15">
        <v>908</v>
      </c>
      <c r="E22" s="15">
        <f t="shared" si="0"/>
        <v>10</v>
      </c>
      <c r="F22" s="15">
        <v>3.19</v>
      </c>
      <c r="G22" s="15">
        <f t="shared" si="1"/>
        <v>31.9</v>
      </c>
      <c r="H22" s="15"/>
    </row>
    <row r="23" spans="1:8" ht="22.5" customHeight="1">
      <c r="A23" s="65"/>
      <c r="B23" s="1" t="s">
        <v>55</v>
      </c>
      <c r="C23" s="15"/>
      <c r="D23" s="15"/>
      <c r="E23" s="15">
        <f>E21+E22</f>
        <v>20</v>
      </c>
      <c r="F23" s="15">
        <v>3.19</v>
      </c>
      <c r="G23" s="15">
        <f>G21+G22</f>
        <v>63.8</v>
      </c>
      <c r="H23" s="15"/>
    </row>
    <row r="24" spans="1:8" ht="22.5" customHeight="1">
      <c r="A24" s="63">
        <v>8</v>
      </c>
      <c r="B24" s="63" t="s">
        <v>90</v>
      </c>
      <c r="C24" s="15">
        <v>5075</v>
      </c>
      <c r="D24" s="15">
        <v>5080</v>
      </c>
      <c r="E24" s="15">
        <f>D24-C24</f>
        <v>5</v>
      </c>
      <c r="F24" s="15">
        <v>3.19</v>
      </c>
      <c r="G24" s="15">
        <f t="shared" si="1"/>
        <v>15.95</v>
      </c>
      <c r="H24" s="15"/>
    </row>
    <row r="25" spans="1:8" ht="22.5" customHeight="1">
      <c r="A25" s="64"/>
      <c r="B25" s="65"/>
      <c r="C25" s="15">
        <v>597</v>
      </c>
      <c r="D25" s="15">
        <v>600</v>
      </c>
      <c r="E25" s="15">
        <f t="shared" si="0"/>
        <v>3</v>
      </c>
      <c r="F25" s="15">
        <v>3.19</v>
      </c>
      <c r="G25" s="15">
        <f t="shared" si="1"/>
        <v>9.57</v>
      </c>
      <c r="H25" s="15"/>
    </row>
    <row r="26" spans="1:8" ht="22.5" customHeight="1">
      <c r="A26" s="65"/>
      <c r="B26" s="3" t="s">
        <v>55</v>
      </c>
      <c r="C26" s="27"/>
      <c r="D26" s="27"/>
      <c r="E26" s="15">
        <f>E24+E25</f>
        <v>8</v>
      </c>
      <c r="F26" s="15">
        <v>3.19</v>
      </c>
      <c r="G26" s="15">
        <f>G24+G25</f>
        <v>25.52</v>
      </c>
      <c r="H26" s="15"/>
    </row>
    <row r="27" spans="1:8" ht="22.5" customHeight="1">
      <c r="A27" s="1">
        <v>9</v>
      </c>
      <c r="B27" s="4" t="s">
        <v>103</v>
      </c>
      <c r="C27" s="28">
        <v>35480</v>
      </c>
      <c r="D27" s="28">
        <v>35986</v>
      </c>
      <c r="E27" s="15">
        <f>D27-C27</f>
        <v>506</v>
      </c>
      <c r="F27" s="15">
        <v>3.19</v>
      </c>
      <c r="G27" s="15">
        <f>E27*F27</f>
        <v>1614.1399999999999</v>
      </c>
      <c r="H27" s="15"/>
    </row>
    <row r="28" spans="1:8" ht="22.5" customHeight="1">
      <c r="A28" s="18">
        <v>10</v>
      </c>
      <c r="B28" s="43" t="s">
        <v>172</v>
      </c>
      <c r="C28" s="28">
        <v>49650</v>
      </c>
      <c r="D28" s="28">
        <v>51051</v>
      </c>
      <c r="E28" s="15">
        <f>D28-C28</f>
        <v>1401</v>
      </c>
      <c r="F28" s="15">
        <v>3.19</v>
      </c>
      <c r="G28" s="15">
        <f>E28*F28</f>
        <v>4469.19</v>
      </c>
      <c r="H28" s="15"/>
    </row>
    <row r="29" spans="1:8" ht="22.5" customHeight="1">
      <c r="A29" s="75" t="s">
        <v>67</v>
      </c>
      <c r="B29" s="50"/>
      <c r="C29" s="15"/>
      <c r="D29" s="15"/>
      <c r="E29" s="15">
        <f>E7+E10+E13+E16+E19+E20+E23+E26+E27+E28</f>
        <v>2030</v>
      </c>
      <c r="F29" s="15"/>
      <c r="G29" s="15">
        <f>G7+G10+G13+G16+G19+G20+G23+G26+G27+G28</f>
        <v>6475.699999999999</v>
      </c>
      <c r="H29" s="15"/>
    </row>
    <row r="31" spans="1:7" ht="14.25">
      <c r="A31" t="s">
        <v>70</v>
      </c>
      <c r="G31" t="s">
        <v>71</v>
      </c>
    </row>
  </sheetData>
  <sheetProtection/>
  <mergeCells count="24">
    <mergeCell ref="A29:B29"/>
    <mergeCell ref="A3:A4"/>
    <mergeCell ref="A5:A7"/>
    <mergeCell ref="A8:A10"/>
    <mergeCell ref="A11:A13"/>
    <mergeCell ref="A14:A16"/>
    <mergeCell ref="A24:A26"/>
    <mergeCell ref="B14:B15"/>
    <mergeCell ref="B17:B18"/>
    <mergeCell ref="B21:B22"/>
    <mergeCell ref="A1:H1"/>
    <mergeCell ref="A2:H2"/>
    <mergeCell ref="C3:D3"/>
    <mergeCell ref="E3:E4"/>
    <mergeCell ref="F3:F4"/>
    <mergeCell ref="G3:G4"/>
    <mergeCell ref="H3:H4"/>
    <mergeCell ref="B3:B4"/>
    <mergeCell ref="B5:B6"/>
    <mergeCell ref="B8:B9"/>
    <mergeCell ref="A17:A19"/>
    <mergeCell ref="B24:B25"/>
    <mergeCell ref="A21:A23"/>
    <mergeCell ref="B11:B12"/>
  </mergeCells>
  <printOptions horizontalCentered="1"/>
  <pageMargins left="0.75" right="0.75" top="1.34" bottom="0.98" header="0.87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9">
      <selection activeCell="E29" sqref="E29"/>
    </sheetView>
  </sheetViews>
  <sheetFormatPr defaultColWidth="9.00390625" defaultRowHeight="14.25"/>
  <cols>
    <col min="1" max="1" width="4.625" style="0" customWidth="1"/>
    <col min="2" max="2" width="14.37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1.875" style="0" customWidth="1"/>
  </cols>
  <sheetData>
    <row r="1" spans="1:9" ht="7.5" customHeight="1">
      <c r="A1" s="70"/>
      <c r="B1" s="70"/>
      <c r="C1" s="70"/>
      <c r="D1" s="70"/>
      <c r="E1" s="70"/>
      <c r="F1" s="70"/>
      <c r="G1" s="70"/>
      <c r="H1" s="70"/>
      <c r="I1" s="70"/>
    </row>
    <row r="2" spans="1:9" ht="18" customHeight="1">
      <c r="A2" s="60" t="s">
        <v>194</v>
      </c>
      <c r="B2" s="60"/>
      <c r="C2" s="60"/>
      <c r="D2" s="60"/>
      <c r="E2" s="60"/>
      <c r="F2" s="60"/>
      <c r="G2" s="60"/>
      <c r="H2" s="60"/>
      <c r="I2" s="60"/>
    </row>
    <row r="3" spans="1:9" ht="14.25">
      <c r="A3" s="66" t="s">
        <v>0</v>
      </c>
      <c r="B3" s="66" t="s">
        <v>41</v>
      </c>
      <c r="C3" s="66" t="s">
        <v>43</v>
      </c>
      <c r="D3" s="71" t="s">
        <v>44</v>
      </c>
      <c r="E3" s="72"/>
      <c r="F3" s="66" t="s">
        <v>45</v>
      </c>
      <c r="G3" s="51" t="s">
        <v>46</v>
      </c>
      <c r="H3" s="51" t="s">
        <v>6</v>
      </c>
      <c r="I3" s="66" t="s">
        <v>7</v>
      </c>
    </row>
    <row r="4" spans="1:9" ht="12.75" customHeight="1">
      <c r="A4" s="67"/>
      <c r="B4" s="67"/>
      <c r="C4" s="67"/>
      <c r="D4" s="15" t="s">
        <v>48</v>
      </c>
      <c r="E4" s="15" t="s">
        <v>49</v>
      </c>
      <c r="F4" s="67"/>
      <c r="G4" s="52"/>
      <c r="H4" s="52"/>
      <c r="I4" s="67"/>
    </row>
    <row r="5" spans="1:9" ht="22.5" customHeight="1">
      <c r="A5" s="14">
        <v>1</v>
      </c>
      <c r="B5" s="63" t="s">
        <v>104</v>
      </c>
      <c r="C5" s="1"/>
      <c r="D5" s="15">
        <v>93722</v>
      </c>
      <c r="E5" s="15">
        <v>94816</v>
      </c>
      <c r="F5" s="15">
        <f>E5-D5</f>
        <v>1094</v>
      </c>
      <c r="G5" s="15">
        <v>0.54</v>
      </c>
      <c r="H5" s="15">
        <f>F5*G5</f>
        <v>590.76</v>
      </c>
      <c r="I5" s="15"/>
    </row>
    <row r="6" spans="1:9" ht="22.5" customHeight="1">
      <c r="A6" s="63">
        <v>2</v>
      </c>
      <c r="B6" s="65"/>
      <c r="C6" s="1"/>
      <c r="D6" s="15">
        <v>130511</v>
      </c>
      <c r="E6" s="15">
        <v>132042</v>
      </c>
      <c r="F6" s="15">
        <f>E6-D6</f>
        <v>1531</v>
      </c>
      <c r="G6" s="15">
        <v>0.54</v>
      </c>
      <c r="H6" s="15">
        <f aca="true" t="shared" si="0" ref="H6:H20">F6*G6</f>
        <v>826.74</v>
      </c>
      <c r="I6" s="15"/>
    </row>
    <row r="7" spans="1:9" ht="22.5" customHeight="1">
      <c r="A7" s="65"/>
      <c r="B7" s="19" t="s">
        <v>55</v>
      </c>
      <c r="C7" s="1"/>
      <c r="D7" s="11"/>
      <c r="E7" s="11"/>
      <c r="F7" s="11">
        <f>F5+F6</f>
        <v>2625</v>
      </c>
      <c r="G7" s="15">
        <v>0.54</v>
      </c>
      <c r="H7" s="15">
        <f t="shared" si="0"/>
        <v>1417.5</v>
      </c>
      <c r="I7" s="15"/>
    </row>
    <row r="8" spans="1:9" ht="22.5" customHeight="1">
      <c r="A8" s="16">
        <v>3</v>
      </c>
      <c r="B8" s="16" t="s">
        <v>105</v>
      </c>
      <c r="C8" s="1"/>
      <c r="D8" s="16">
        <v>158205</v>
      </c>
      <c r="E8" s="16">
        <v>158205</v>
      </c>
      <c r="F8" s="11">
        <f>E8-D8</f>
        <v>0</v>
      </c>
      <c r="G8" s="15">
        <v>0.54</v>
      </c>
      <c r="H8" s="15">
        <f t="shared" si="0"/>
        <v>0</v>
      </c>
      <c r="I8" s="15" t="s">
        <v>106</v>
      </c>
    </row>
    <row r="9" spans="1:9" ht="22.5" customHeight="1">
      <c r="A9" s="15">
        <v>4</v>
      </c>
      <c r="B9" s="1" t="s">
        <v>90</v>
      </c>
      <c r="C9" s="1"/>
      <c r="D9" s="15">
        <v>23681</v>
      </c>
      <c r="E9" s="15">
        <v>23742</v>
      </c>
      <c r="F9" s="15">
        <f aca="true" t="shared" si="1" ref="F9:F19">E9-D9</f>
        <v>61</v>
      </c>
      <c r="G9" s="15">
        <v>0.54</v>
      </c>
      <c r="H9" s="15">
        <f t="shared" si="0"/>
        <v>32.940000000000005</v>
      </c>
      <c r="I9" s="15" t="s">
        <v>107</v>
      </c>
    </row>
    <row r="10" spans="1:9" ht="22.5" customHeight="1">
      <c r="A10" s="63">
        <v>5</v>
      </c>
      <c r="B10" s="63" t="s">
        <v>108</v>
      </c>
      <c r="C10" s="1"/>
      <c r="D10" s="15">
        <v>71631</v>
      </c>
      <c r="E10" s="15">
        <v>71631</v>
      </c>
      <c r="F10" s="15">
        <f t="shared" si="1"/>
        <v>0</v>
      </c>
      <c r="G10" s="15">
        <v>0.54</v>
      </c>
      <c r="H10" s="15">
        <f t="shared" si="0"/>
        <v>0</v>
      </c>
      <c r="I10" s="15" t="s">
        <v>109</v>
      </c>
    </row>
    <row r="11" spans="1:9" ht="22.5" customHeight="1">
      <c r="A11" s="64"/>
      <c r="B11" s="65"/>
      <c r="C11" s="1" t="s">
        <v>110</v>
      </c>
      <c r="D11" s="15">
        <v>3458</v>
      </c>
      <c r="E11" s="15">
        <v>3458</v>
      </c>
      <c r="F11" s="15">
        <f>(E11-D11)*30</f>
        <v>0</v>
      </c>
      <c r="G11" s="15">
        <v>0.54</v>
      </c>
      <c r="H11" s="15">
        <f t="shared" si="0"/>
        <v>0</v>
      </c>
      <c r="I11" s="15"/>
    </row>
    <row r="12" spans="1:9" ht="22.5" customHeight="1">
      <c r="A12" s="65"/>
      <c r="B12" s="17" t="s">
        <v>55</v>
      </c>
      <c r="C12" s="1"/>
      <c r="D12" s="15"/>
      <c r="E12" s="15"/>
      <c r="F12" s="15">
        <f>F10+F11</f>
        <v>0</v>
      </c>
      <c r="G12" s="15">
        <v>0.54</v>
      </c>
      <c r="H12" s="15">
        <f t="shared" si="0"/>
        <v>0</v>
      </c>
      <c r="I12" s="15"/>
    </row>
    <row r="13" spans="1:9" ht="22.5" customHeight="1">
      <c r="A13" s="14">
        <v>6</v>
      </c>
      <c r="B13" s="1" t="s">
        <v>111</v>
      </c>
      <c r="C13" s="1"/>
      <c r="D13" s="15">
        <v>184520</v>
      </c>
      <c r="E13" s="15">
        <v>187323</v>
      </c>
      <c r="F13" s="15">
        <f t="shared" si="1"/>
        <v>2803</v>
      </c>
      <c r="G13" s="15">
        <v>0.54</v>
      </c>
      <c r="H13" s="15">
        <f t="shared" si="0"/>
        <v>1513.6200000000001</v>
      </c>
      <c r="I13" s="15" t="s">
        <v>112</v>
      </c>
    </row>
    <row r="14" spans="1:9" ht="22.5" customHeight="1">
      <c r="A14" s="14">
        <v>7</v>
      </c>
      <c r="B14" s="1" t="s">
        <v>113</v>
      </c>
      <c r="C14" s="1"/>
      <c r="D14" s="15">
        <v>89927</v>
      </c>
      <c r="E14" s="15">
        <v>90502</v>
      </c>
      <c r="F14" s="15">
        <f t="shared" si="1"/>
        <v>575</v>
      </c>
      <c r="G14" s="15">
        <v>0.54</v>
      </c>
      <c r="H14" s="15">
        <f t="shared" si="0"/>
        <v>310.5</v>
      </c>
      <c r="I14" s="15"/>
    </row>
    <row r="15" spans="1:9" ht="22.5" customHeight="1">
      <c r="A15" s="16">
        <v>8</v>
      </c>
      <c r="B15" s="16" t="s">
        <v>114</v>
      </c>
      <c r="C15" s="1"/>
      <c r="D15" s="11">
        <v>40004</v>
      </c>
      <c r="E15" s="11">
        <v>40296</v>
      </c>
      <c r="F15" s="11">
        <f t="shared" si="1"/>
        <v>292</v>
      </c>
      <c r="G15" s="15">
        <v>0.54</v>
      </c>
      <c r="H15" s="15">
        <f t="shared" si="0"/>
        <v>157.68</v>
      </c>
      <c r="I15" s="15" t="s">
        <v>115</v>
      </c>
    </row>
    <row r="16" spans="1:9" ht="22.5" customHeight="1">
      <c r="A16" s="15">
        <v>9</v>
      </c>
      <c r="B16" s="2" t="s">
        <v>90</v>
      </c>
      <c r="C16" s="2"/>
      <c r="D16" s="15">
        <v>15932</v>
      </c>
      <c r="E16" s="15">
        <v>16150</v>
      </c>
      <c r="F16" s="15">
        <f t="shared" si="1"/>
        <v>218</v>
      </c>
      <c r="G16" s="15">
        <v>0.54</v>
      </c>
      <c r="H16" s="15">
        <f t="shared" si="0"/>
        <v>117.72000000000001</v>
      </c>
      <c r="I16" s="15" t="s">
        <v>116</v>
      </c>
    </row>
    <row r="17" spans="1:9" ht="22.5" customHeight="1">
      <c r="A17" s="14">
        <v>10</v>
      </c>
      <c r="B17" s="1" t="s">
        <v>117</v>
      </c>
      <c r="C17" s="2"/>
      <c r="D17" s="15">
        <v>119440</v>
      </c>
      <c r="E17" s="15">
        <v>121440</v>
      </c>
      <c r="F17" s="15">
        <f t="shared" si="1"/>
        <v>2000</v>
      </c>
      <c r="G17" s="15">
        <v>0.54</v>
      </c>
      <c r="H17" s="15">
        <f t="shared" si="0"/>
        <v>1080</v>
      </c>
      <c r="I17" s="15" t="s">
        <v>118</v>
      </c>
    </row>
    <row r="18" spans="1:9" ht="22.5" customHeight="1">
      <c r="A18" s="14">
        <v>11</v>
      </c>
      <c r="B18" s="21" t="s">
        <v>119</v>
      </c>
      <c r="C18" s="21"/>
      <c r="D18" s="15">
        <v>7455</v>
      </c>
      <c r="E18" s="15">
        <v>7973</v>
      </c>
      <c r="F18" s="15">
        <f t="shared" si="1"/>
        <v>518</v>
      </c>
      <c r="G18" s="15">
        <v>0.54</v>
      </c>
      <c r="H18" s="15">
        <f t="shared" si="0"/>
        <v>279.72</v>
      </c>
      <c r="I18" s="15" t="s">
        <v>120</v>
      </c>
    </row>
    <row r="19" spans="1:9" ht="22.5" customHeight="1">
      <c r="A19" s="14">
        <v>12</v>
      </c>
      <c r="B19" s="2" t="s">
        <v>121</v>
      </c>
      <c r="C19" s="2"/>
      <c r="D19" s="15">
        <v>174699</v>
      </c>
      <c r="E19" s="15">
        <v>176967</v>
      </c>
      <c r="F19" s="15">
        <f t="shared" si="1"/>
        <v>2268</v>
      </c>
      <c r="G19" s="15">
        <v>0.54</v>
      </c>
      <c r="H19" s="15">
        <f t="shared" si="0"/>
        <v>1224.72</v>
      </c>
      <c r="I19" s="2"/>
    </row>
    <row r="20" spans="1:9" ht="22.5" customHeight="1">
      <c r="A20" s="14">
        <v>13</v>
      </c>
      <c r="B20" s="2" t="s">
        <v>122</v>
      </c>
      <c r="C20" s="2"/>
      <c r="D20" s="15">
        <v>5218</v>
      </c>
      <c r="E20" s="15">
        <v>5310</v>
      </c>
      <c r="F20" s="15">
        <f>(E20-D20)*40</f>
        <v>3680</v>
      </c>
      <c r="G20" s="15">
        <v>0.54</v>
      </c>
      <c r="H20" s="15">
        <f t="shared" si="0"/>
        <v>1987.2</v>
      </c>
      <c r="I20" s="1" t="s">
        <v>11</v>
      </c>
    </row>
    <row r="21" spans="1:9" ht="22.5" customHeight="1">
      <c r="A21" s="14"/>
      <c r="B21" s="1" t="s">
        <v>55</v>
      </c>
      <c r="C21" s="2"/>
      <c r="D21" s="15"/>
      <c r="E21" s="15"/>
      <c r="F21" s="15">
        <f>F19+F20</f>
        <v>5948</v>
      </c>
      <c r="G21" s="15"/>
      <c r="H21" s="15">
        <f>F21*0.54</f>
        <v>3211.92</v>
      </c>
      <c r="I21" s="1"/>
    </row>
    <row r="22" spans="1:9" ht="22.5" customHeight="1">
      <c r="A22" s="14">
        <v>15</v>
      </c>
      <c r="B22" s="2" t="s">
        <v>123</v>
      </c>
      <c r="C22" s="2"/>
      <c r="D22" s="15">
        <v>11603</v>
      </c>
      <c r="E22" s="15">
        <v>12163</v>
      </c>
      <c r="F22" s="15">
        <f>E22-D22</f>
        <v>560</v>
      </c>
      <c r="G22" s="15">
        <v>0.54</v>
      </c>
      <c r="H22" s="15">
        <f>F22*G22</f>
        <v>302.40000000000003</v>
      </c>
      <c r="I22" s="2"/>
    </row>
    <row r="23" spans="1:9" ht="22.5" customHeight="1">
      <c r="A23" s="14">
        <v>16</v>
      </c>
      <c r="B23" s="2" t="s">
        <v>124</v>
      </c>
      <c r="C23" s="2" t="s">
        <v>9</v>
      </c>
      <c r="D23" s="15">
        <v>11643</v>
      </c>
      <c r="E23" s="15">
        <v>11837</v>
      </c>
      <c r="F23" s="15">
        <f>(E23-D23)*30</f>
        <v>5820</v>
      </c>
      <c r="G23" s="15">
        <v>0.54</v>
      </c>
      <c r="H23" s="15">
        <f>F23*G23</f>
        <v>3142.8</v>
      </c>
      <c r="I23" s="2"/>
    </row>
    <row r="24" spans="1:9" ht="22.5" customHeight="1">
      <c r="A24" s="14">
        <v>17</v>
      </c>
      <c r="B24" s="1" t="s">
        <v>55</v>
      </c>
      <c r="C24" s="2"/>
      <c r="D24" s="15"/>
      <c r="E24" s="15"/>
      <c r="F24" s="15">
        <f>F22+F23</f>
        <v>6380</v>
      </c>
      <c r="G24" s="15"/>
      <c r="H24" s="15">
        <f>F24*0.54</f>
        <v>3445.2000000000003</v>
      </c>
      <c r="I24" s="2"/>
    </row>
    <row r="25" spans="1:9" ht="22.5" customHeight="1">
      <c r="A25" s="14">
        <v>18</v>
      </c>
      <c r="B25" s="22" t="s">
        <v>125</v>
      </c>
      <c r="C25" s="22"/>
      <c r="D25" s="22">
        <v>224492</v>
      </c>
      <c r="E25" s="22">
        <v>230348</v>
      </c>
      <c r="F25" s="22">
        <f>E25-D25</f>
        <v>5856</v>
      </c>
      <c r="G25" s="22">
        <v>0.54</v>
      </c>
      <c r="H25" s="22">
        <f>F25*G25</f>
        <v>3162.2400000000002</v>
      </c>
      <c r="I25" s="2"/>
    </row>
    <row r="26" spans="1:9" ht="22.5" customHeight="1">
      <c r="A26" s="14">
        <v>19</v>
      </c>
      <c r="B26" s="22" t="s">
        <v>126</v>
      </c>
      <c r="C26" s="22" t="s">
        <v>11</v>
      </c>
      <c r="D26" s="22">
        <v>9053</v>
      </c>
      <c r="E26" s="22">
        <v>9457</v>
      </c>
      <c r="F26" s="22">
        <f>(E26-D26)*40</f>
        <v>16160</v>
      </c>
      <c r="G26" s="22">
        <v>0.54</v>
      </c>
      <c r="H26" s="22">
        <f>F26*G26</f>
        <v>8726.400000000001</v>
      </c>
      <c r="I26" s="2"/>
    </row>
    <row r="27" spans="1:9" ht="22.5" customHeight="1">
      <c r="A27" s="14"/>
      <c r="B27" s="22" t="s">
        <v>55</v>
      </c>
      <c r="C27" s="22"/>
      <c r="D27" s="22"/>
      <c r="E27" s="22"/>
      <c r="F27" s="22">
        <f>F25+F26</f>
        <v>22016</v>
      </c>
      <c r="G27" s="22"/>
      <c r="H27" s="22">
        <f>F27*0.54</f>
        <v>11888.640000000001</v>
      </c>
      <c r="I27" s="2"/>
    </row>
    <row r="28" spans="1:9" ht="22.5" customHeight="1">
      <c r="A28" s="14">
        <v>20</v>
      </c>
      <c r="B28" s="2" t="s">
        <v>127</v>
      </c>
      <c r="C28" s="2"/>
      <c r="D28" s="15">
        <v>263956</v>
      </c>
      <c r="E28" s="15">
        <v>267793</v>
      </c>
      <c r="F28" s="15">
        <f>E28-D28</f>
        <v>3837</v>
      </c>
      <c r="G28" s="15">
        <v>0.54</v>
      </c>
      <c r="H28" s="15">
        <f>F28*G28</f>
        <v>2071.98</v>
      </c>
      <c r="I28" s="2"/>
    </row>
    <row r="29" spans="1:9" ht="22.5" customHeight="1">
      <c r="A29" s="2"/>
      <c r="B29" s="2" t="s">
        <v>67</v>
      </c>
      <c r="C29" s="2"/>
      <c r="D29" s="2"/>
      <c r="E29" s="2"/>
      <c r="F29" s="15">
        <f>F7+F8+F9+F12+F13+F14+F15+F16+F17+F18+F21+F24+F28+F27</f>
        <v>47273</v>
      </c>
      <c r="G29" s="15"/>
      <c r="H29" s="15">
        <f>H7+H8+H9+H12+H13+H14+H15+H16+H17+H18+H21+H24+H28+H27</f>
        <v>25527.420000000002</v>
      </c>
      <c r="I29" s="15"/>
    </row>
    <row r="30" ht="15.75" customHeight="1">
      <c r="F30" s="23"/>
    </row>
    <row r="31" spans="2:3" ht="15" customHeight="1">
      <c r="B31" s="5" t="s">
        <v>128</v>
      </c>
      <c r="C31" s="5"/>
    </row>
    <row r="32" ht="15" customHeight="1">
      <c r="B32" s="24"/>
    </row>
    <row r="33" ht="22.5" customHeight="1"/>
  </sheetData>
  <sheetProtection/>
  <mergeCells count="14">
    <mergeCell ref="A6:A7"/>
    <mergeCell ref="A10:A12"/>
    <mergeCell ref="B3:B4"/>
    <mergeCell ref="B5:B6"/>
    <mergeCell ref="B10:B11"/>
    <mergeCell ref="C3:C4"/>
    <mergeCell ref="F3:F4"/>
    <mergeCell ref="G3:G4"/>
    <mergeCell ref="H3:H4"/>
    <mergeCell ref="I3:I4"/>
    <mergeCell ref="A1:I1"/>
    <mergeCell ref="A2:I2"/>
    <mergeCell ref="D3:E3"/>
    <mergeCell ref="A3:A4"/>
  </mergeCells>
  <printOptions horizontalCentered="1"/>
  <pageMargins left="0.75" right="0.75" top="1.26" bottom="0.98" header="0.63" footer="0.51"/>
  <pageSetup orientation="portrait" paperSize="9" r:id="rId1"/>
  <headerFooter alignWithMargins="0">
    <oddHeader>&amp;C&amp;"宋体,加粗"&amp;20经营服务中心租点
月电费明细表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AutoBVT</cp:lastModifiedBy>
  <cp:lastPrinted>2020-05-29T00:52:04Z</cp:lastPrinted>
  <dcterms:created xsi:type="dcterms:W3CDTF">2009-07-01T02:23:39Z</dcterms:created>
  <dcterms:modified xsi:type="dcterms:W3CDTF">2020-06-03T02:04:20Z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