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25" activeTab="0"/>
  </bookViews>
  <sheets>
    <sheet name="沁园浴室水电费" sheetId="1" r:id="rId1"/>
    <sheet name="润园浴室水电费 " sheetId="2" r:id="rId2"/>
    <sheet name="沁园 (电)" sheetId="3" r:id="rId3"/>
    <sheet name="沁园（水）" sheetId="4" r:id="rId4"/>
    <sheet name="润园 (电)" sheetId="5" r:id="rId5"/>
    <sheet name="润园（水）" sheetId="6" r:id="rId6"/>
    <sheet name="泽园 (电)" sheetId="7" r:id="rId7"/>
    <sheet name="泽园（水）" sheetId="8" r:id="rId8"/>
    <sheet name="商务租点电费" sheetId="9" r:id="rId9"/>
    <sheet name="澄园膳食租点电费 " sheetId="10" r:id="rId10"/>
    <sheet name="澄园膳食租点水费  " sheetId="11" r:id="rId11"/>
    <sheet name="Sheet1 (2)" sheetId="12" r:id="rId12"/>
    <sheet name="Sheet1" sheetId="13" r:id="rId13"/>
    <sheet name="Sheet2" sheetId="14" r:id="rId14"/>
  </sheets>
  <definedNames/>
  <calcPr fullCalcOnLoad="1"/>
</workbook>
</file>

<file path=xl/sharedStrings.xml><?xml version="1.0" encoding="utf-8"?>
<sst xmlns="http://schemas.openxmlformats.org/spreadsheetml/2006/main" count="358" uniqueCount="157">
  <si>
    <t>序号</t>
  </si>
  <si>
    <t>位置</t>
  </si>
  <si>
    <t>实用计量</t>
  </si>
  <si>
    <t>单价</t>
  </si>
  <si>
    <t>金额（元）</t>
  </si>
  <si>
    <t>备注</t>
  </si>
  <si>
    <t>10栋（电）</t>
  </si>
  <si>
    <t>5/150</t>
  </si>
  <si>
    <t>5/200</t>
  </si>
  <si>
    <t>电费合计：</t>
  </si>
  <si>
    <t>10栋（水）</t>
  </si>
  <si>
    <t>15栋（水）</t>
  </si>
  <si>
    <t>水费合计：</t>
  </si>
  <si>
    <t>水电费合计</t>
  </si>
  <si>
    <t>使用单位签字：</t>
  </si>
  <si>
    <t>南审抄表人：朱远山</t>
  </si>
  <si>
    <t>名称</t>
  </si>
  <si>
    <t>表号</t>
  </si>
  <si>
    <t>倍率</t>
  </si>
  <si>
    <t>电度</t>
  </si>
  <si>
    <t>实用电量</t>
  </si>
  <si>
    <t>单价（元）</t>
  </si>
  <si>
    <t>金额   （元)</t>
  </si>
  <si>
    <t>上月示数</t>
  </si>
  <si>
    <t>本月示数</t>
  </si>
  <si>
    <t>饼屋</t>
  </si>
  <si>
    <t>湾仔岛</t>
  </si>
  <si>
    <t>五谷粮</t>
  </si>
  <si>
    <t>200/5</t>
  </si>
  <si>
    <t>小计</t>
  </si>
  <si>
    <t>塔菲</t>
  </si>
  <si>
    <t>100/5</t>
  </si>
  <si>
    <t>禾雨轩</t>
  </si>
  <si>
    <r>
      <t>2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</si>
  <si>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t>巨百餐厅</t>
  </si>
  <si>
    <r>
      <t>1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</si>
  <si>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t>泉润佰合</t>
  </si>
  <si>
    <r>
      <t>2</t>
    </r>
    <r>
      <rPr>
        <sz val="12"/>
        <rFont val="宋体"/>
        <family val="0"/>
      </rPr>
      <t>00/5</t>
    </r>
  </si>
  <si>
    <t>川之情</t>
  </si>
  <si>
    <t>150/5</t>
  </si>
  <si>
    <t>合计：</t>
  </si>
  <si>
    <t xml:space="preserve"> </t>
  </si>
  <si>
    <t>备注：泉润百合电量已扣除湾仔岛电量</t>
  </si>
  <si>
    <t>使用部门签字：</t>
  </si>
  <si>
    <t>抄表人：朱远山</t>
  </si>
  <si>
    <t>水度</t>
  </si>
  <si>
    <t>实用水量</t>
  </si>
  <si>
    <t>表1</t>
  </si>
  <si>
    <t>表2</t>
  </si>
  <si>
    <t>表3</t>
  </si>
  <si>
    <t>表4</t>
  </si>
  <si>
    <t>表5</t>
  </si>
  <si>
    <t>备注：五谷粮水量已减去服务楼一层厕所用水量</t>
  </si>
  <si>
    <t>包天下</t>
  </si>
  <si>
    <t>汉堡皇</t>
  </si>
  <si>
    <t>大叔米线</t>
  </si>
  <si>
    <t>知源坊</t>
  </si>
  <si>
    <t>艺禾靓饭</t>
  </si>
  <si>
    <t>学士苑</t>
  </si>
  <si>
    <t>吉祥馄饨</t>
  </si>
  <si>
    <t>风沙渡照明</t>
  </si>
  <si>
    <t>风沙渡动力</t>
  </si>
  <si>
    <t>操作间</t>
  </si>
  <si>
    <t>卡特照明</t>
  </si>
  <si>
    <t>卡特动力</t>
  </si>
  <si>
    <t>润园冰库</t>
  </si>
  <si>
    <t>润园机房</t>
  </si>
  <si>
    <t>润园弱电</t>
  </si>
  <si>
    <t>三层照明</t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</si>
  <si>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使用部门签字： </t>
    </r>
    <r>
      <rPr>
        <sz val="12"/>
        <rFont val="宋体"/>
        <family val="0"/>
      </rPr>
      <t xml:space="preserve">                                   抄表人：朱远山</t>
    </r>
  </si>
  <si>
    <t>金额  （元）</t>
  </si>
  <si>
    <t>风沙渡</t>
  </si>
  <si>
    <t>卡特餐厅</t>
  </si>
  <si>
    <t>蜜妮莎</t>
  </si>
  <si>
    <t>真之味</t>
  </si>
  <si>
    <t>麻辣香锅</t>
  </si>
  <si>
    <t>欧爱奶茶</t>
  </si>
  <si>
    <t>怪味居</t>
  </si>
  <si>
    <t>妙香面馆</t>
  </si>
  <si>
    <t>千里香馄饨店</t>
  </si>
  <si>
    <t>炙酷铁板饭</t>
  </si>
  <si>
    <t>味吉鸭血粉丝</t>
  </si>
  <si>
    <t>顺心美食照明</t>
  </si>
  <si>
    <t>顺心美食动力</t>
  </si>
  <si>
    <t>清真餐厅动力</t>
  </si>
  <si>
    <t>金额 （元）</t>
  </si>
  <si>
    <t>欧爱奶茶馆</t>
  </si>
  <si>
    <t>千里香馄饨</t>
  </si>
  <si>
    <t>鸭血粉丝</t>
  </si>
  <si>
    <t>顺心美食</t>
  </si>
  <si>
    <t>清真餐厅</t>
  </si>
  <si>
    <t>店名</t>
  </si>
  <si>
    <t>欧意造型</t>
  </si>
  <si>
    <t>知音图文</t>
  </si>
  <si>
    <t>新春图文</t>
  </si>
  <si>
    <t>阿才不乖</t>
  </si>
  <si>
    <t>校园快递</t>
  </si>
  <si>
    <t>泽园书报亭</t>
  </si>
  <si>
    <t>润园书报亭</t>
  </si>
  <si>
    <t>润园电信</t>
  </si>
  <si>
    <t>润园联通</t>
  </si>
  <si>
    <t>润园移动</t>
  </si>
  <si>
    <t>先锋书局</t>
  </si>
  <si>
    <t>5/500</t>
  </si>
  <si>
    <t>世界美食</t>
  </si>
  <si>
    <t>诚启文化广场</t>
  </si>
  <si>
    <t>合计</t>
  </si>
  <si>
    <t xml:space="preserve">   </t>
  </si>
  <si>
    <t>八八酷</t>
  </si>
  <si>
    <t>京客奶茶</t>
  </si>
  <si>
    <t>酷巴客</t>
  </si>
  <si>
    <t>清料理</t>
  </si>
  <si>
    <t>汤大姐</t>
  </si>
  <si>
    <t>荔湾村</t>
  </si>
  <si>
    <t>传奇美食</t>
  </si>
  <si>
    <t>东北农家</t>
  </si>
  <si>
    <t>欧培食品</t>
  </si>
  <si>
    <t>清香源</t>
  </si>
  <si>
    <t>快乐麦肯</t>
  </si>
  <si>
    <t>上品餐厅</t>
  </si>
  <si>
    <t>龙味拉面</t>
  </si>
  <si>
    <t>小瓦罐</t>
  </si>
  <si>
    <t>麻辣烫</t>
  </si>
  <si>
    <t>匆匆那年</t>
  </si>
  <si>
    <t>备注：麻辣烫电表CT5/200</t>
  </si>
  <si>
    <t>备注：卡特餐厅用电量已扣除冰库、机房、弱电、值班室用电量。</t>
  </si>
  <si>
    <t>值班室</t>
  </si>
  <si>
    <t>15栋（电表2）</t>
  </si>
  <si>
    <t>15栋（电表1）</t>
  </si>
  <si>
    <t>15栋（电表3）</t>
  </si>
  <si>
    <t>一层大厅</t>
  </si>
  <si>
    <t>清真餐厅照明</t>
  </si>
  <si>
    <t>上月读数</t>
  </si>
  <si>
    <t>本月读数</t>
  </si>
  <si>
    <t>8栋（水）</t>
  </si>
  <si>
    <t>8栋（电）</t>
  </si>
  <si>
    <t>主机总表</t>
  </si>
  <si>
    <t>一站浴室</t>
  </si>
  <si>
    <t>二站浴室</t>
  </si>
  <si>
    <t>三站浴室</t>
  </si>
  <si>
    <t>四站浴室</t>
  </si>
  <si>
    <t>五站浴室</t>
  </si>
  <si>
    <t>水表</t>
  </si>
  <si>
    <t>电费合计：</t>
  </si>
  <si>
    <t>水费合计：</t>
  </si>
  <si>
    <t>水电费总合计：</t>
  </si>
  <si>
    <t>5/150</t>
  </si>
  <si>
    <t>5/1200</t>
  </si>
  <si>
    <t>文化（水）</t>
  </si>
  <si>
    <r>
      <t>沁园浴室  11</t>
    </r>
    <r>
      <rPr>
        <sz val="14"/>
        <color indexed="8"/>
        <rFont val="宋体"/>
        <family val="0"/>
      </rPr>
      <t>月份</t>
    </r>
  </si>
  <si>
    <r>
      <t>润园浴室  11</t>
    </r>
    <r>
      <rPr>
        <sz val="14"/>
        <color indexed="8"/>
        <rFont val="宋体"/>
        <family val="0"/>
      </rPr>
      <t>月份</t>
    </r>
  </si>
  <si>
    <t>膳食沁园租点11月</t>
  </si>
  <si>
    <t>膳食润园租点11月</t>
  </si>
  <si>
    <t>膳食泽园租点11月</t>
  </si>
  <si>
    <t>商务租点11月（电费）</t>
  </si>
  <si>
    <t>澄园膳食租点11月（电费）</t>
  </si>
  <si>
    <t>澄园膳食租点11月（水费）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</si>
</sst>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22"/>
      <name val="Times New Roman"/>
      <family val="1"/>
    </font>
    <font>
      <vertAlign val="subscript"/>
      <sz val="18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8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15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" borderId="5" applyNumberFormat="0" applyAlignment="0" applyProtection="0"/>
    <xf numFmtId="0" fontId="41" fillId="16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1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" borderId="8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NumberFormat="1" applyBorder="1" applyAlignment="1">
      <alignment vertical="center"/>
    </xf>
    <xf numFmtId="0" fontId="5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F9" sqref="F9"/>
    </sheetView>
  </sheetViews>
  <sheetFormatPr defaultColWidth="9.00390625" defaultRowHeight="14.25"/>
  <cols>
    <col min="1" max="1" width="5.00390625" style="0" customWidth="1"/>
    <col min="2" max="2" width="15.375" style="0" customWidth="1"/>
    <col min="6" max="6" width="8.625" style="0" customWidth="1"/>
    <col min="7" max="7" width="11.375" style="0" customWidth="1"/>
    <col min="8" max="8" width="11.00390625" style="0" customWidth="1"/>
  </cols>
  <sheetData>
    <row r="1" spans="1:8" ht="22.5">
      <c r="A1" s="38" t="s">
        <v>149</v>
      </c>
      <c r="B1" s="39"/>
      <c r="C1" s="39"/>
      <c r="D1" s="39"/>
      <c r="E1" s="39"/>
      <c r="F1" s="39"/>
      <c r="G1" s="39"/>
      <c r="H1" s="39"/>
    </row>
    <row r="2" spans="1:8" ht="30" customHeight="1">
      <c r="A2" s="1" t="s">
        <v>0</v>
      </c>
      <c r="B2" s="1" t="s">
        <v>1</v>
      </c>
      <c r="C2" s="2" t="s">
        <v>132</v>
      </c>
      <c r="D2" s="2" t="s">
        <v>133</v>
      </c>
      <c r="E2" s="2" t="s">
        <v>2</v>
      </c>
      <c r="F2" s="1" t="s">
        <v>3</v>
      </c>
      <c r="G2" s="1" t="s">
        <v>4</v>
      </c>
      <c r="H2" s="1" t="s">
        <v>5</v>
      </c>
    </row>
    <row r="3" spans="1:8" ht="30" customHeight="1">
      <c r="A3" s="1">
        <v>1</v>
      </c>
      <c r="B3" s="1" t="s">
        <v>6</v>
      </c>
      <c r="C3" s="1">
        <v>2474</v>
      </c>
      <c r="D3" s="1">
        <v>2750</v>
      </c>
      <c r="E3" s="1">
        <f>(D3-C3)*30</f>
        <v>8280</v>
      </c>
      <c r="F3" s="1">
        <v>0.54</v>
      </c>
      <c r="G3" s="1">
        <f>E3*F3</f>
        <v>4471.200000000001</v>
      </c>
      <c r="H3" s="1" t="s">
        <v>7</v>
      </c>
    </row>
    <row r="4" spans="1:8" ht="30" customHeight="1">
      <c r="A4" s="1">
        <v>2</v>
      </c>
      <c r="B4" s="1" t="s">
        <v>128</v>
      </c>
      <c r="C4" s="1">
        <v>5758</v>
      </c>
      <c r="D4" s="1">
        <v>6450</v>
      </c>
      <c r="E4" s="1">
        <f>(D4-C4)*40</f>
        <v>27680</v>
      </c>
      <c r="F4" s="1">
        <v>0.54</v>
      </c>
      <c r="G4" s="1">
        <f>E4*F4</f>
        <v>14947.2</v>
      </c>
      <c r="H4" s="1" t="s">
        <v>8</v>
      </c>
    </row>
    <row r="5" spans="1:8" ht="30" customHeight="1">
      <c r="A5" s="1">
        <v>3</v>
      </c>
      <c r="B5" s="1" t="s">
        <v>127</v>
      </c>
      <c r="C5" s="1">
        <v>4348</v>
      </c>
      <c r="D5" s="1">
        <v>4947</v>
      </c>
      <c r="E5" s="1">
        <f>D5-C5</f>
        <v>599</v>
      </c>
      <c r="F5" s="1">
        <v>0.54</v>
      </c>
      <c r="G5" s="1">
        <f>E5*F5</f>
        <v>323.46000000000004</v>
      </c>
      <c r="H5" s="1"/>
    </row>
    <row r="6" spans="1:8" ht="30" customHeight="1">
      <c r="A6" s="1">
        <v>4</v>
      </c>
      <c r="B6" s="1" t="s">
        <v>129</v>
      </c>
      <c r="C6" s="1">
        <v>4791</v>
      </c>
      <c r="D6" s="1">
        <v>5455</v>
      </c>
      <c r="E6" s="1">
        <f>D6-C6</f>
        <v>664</v>
      </c>
      <c r="F6" s="1">
        <v>0.54</v>
      </c>
      <c r="G6" s="1">
        <f>E6*F6</f>
        <v>358.56</v>
      </c>
      <c r="H6" s="1"/>
    </row>
    <row r="7" spans="1:8" ht="30" customHeight="1">
      <c r="A7" s="1">
        <v>5</v>
      </c>
      <c r="B7" s="1" t="s">
        <v>135</v>
      </c>
      <c r="C7" s="1">
        <v>279</v>
      </c>
      <c r="D7" s="1">
        <v>474</v>
      </c>
      <c r="E7" s="1">
        <f>(D7-C7)*30</f>
        <v>5850</v>
      </c>
      <c r="F7" s="1">
        <v>0.54</v>
      </c>
      <c r="G7" s="1">
        <f>E7*F7</f>
        <v>3159</v>
      </c>
      <c r="H7" s="1" t="s">
        <v>146</v>
      </c>
    </row>
    <row r="8" spans="1:8" ht="30" customHeight="1">
      <c r="A8" s="1">
        <v>6</v>
      </c>
      <c r="B8" s="1" t="s">
        <v>9</v>
      </c>
      <c r="C8" s="1"/>
      <c r="D8" s="1"/>
      <c r="E8" s="1">
        <f>SUM(E3:E7)</f>
        <v>43073</v>
      </c>
      <c r="F8" s="1"/>
      <c r="G8" s="1">
        <f>SUM(G3:G7)</f>
        <v>23259.420000000002</v>
      </c>
      <c r="H8" s="1"/>
    </row>
    <row r="9" spans="1:8" ht="30" customHeight="1">
      <c r="A9" s="1">
        <v>7</v>
      </c>
      <c r="B9" s="1" t="s">
        <v>10</v>
      </c>
      <c r="C9" s="1">
        <v>2543</v>
      </c>
      <c r="D9" s="1">
        <v>3031</v>
      </c>
      <c r="E9" s="1">
        <f>D9-C9</f>
        <v>488</v>
      </c>
      <c r="F9" s="1">
        <v>3.1</v>
      </c>
      <c r="G9" s="1">
        <f>E9*F9</f>
        <v>1512.8</v>
      </c>
      <c r="H9" s="1"/>
    </row>
    <row r="10" spans="1:8" ht="30" customHeight="1">
      <c r="A10" s="1">
        <v>8</v>
      </c>
      <c r="B10" s="1" t="s">
        <v>11</v>
      </c>
      <c r="C10" s="1">
        <v>9106</v>
      </c>
      <c r="D10" s="1">
        <v>10902</v>
      </c>
      <c r="E10" s="1">
        <f>D10-C10</f>
        <v>1796</v>
      </c>
      <c r="F10" s="1">
        <v>3.1</v>
      </c>
      <c r="G10" s="1">
        <f>E10*F10</f>
        <v>5567.6</v>
      </c>
      <c r="H10" s="1"/>
    </row>
    <row r="11" spans="1:8" ht="30" customHeight="1">
      <c r="A11" s="1">
        <v>9</v>
      </c>
      <c r="B11" s="1" t="s">
        <v>134</v>
      </c>
      <c r="C11" s="1">
        <v>743</v>
      </c>
      <c r="D11" s="1">
        <v>1021</v>
      </c>
      <c r="E11" s="1">
        <f>D11-C11</f>
        <v>278</v>
      </c>
      <c r="F11" s="1">
        <v>3.1</v>
      </c>
      <c r="G11" s="1">
        <f>E11*F11</f>
        <v>861.8000000000001</v>
      </c>
      <c r="H11" s="1"/>
    </row>
    <row r="12" spans="1:8" ht="30" customHeight="1">
      <c r="A12" s="1">
        <v>10</v>
      </c>
      <c r="B12" s="1" t="s">
        <v>12</v>
      </c>
      <c r="C12" s="1"/>
      <c r="D12" s="1"/>
      <c r="E12" s="1">
        <f>SUM(E9:E11)</f>
        <v>2562</v>
      </c>
      <c r="F12" s="1"/>
      <c r="G12" s="1">
        <f>SUM(G9:G11)</f>
        <v>7942.200000000001</v>
      </c>
      <c r="H12" s="1"/>
    </row>
    <row r="13" spans="1:8" ht="30" customHeight="1">
      <c r="A13" s="1">
        <v>11</v>
      </c>
      <c r="B13" s="1"/>
      <c r="C13" s="1"/>
      <c r="D13" s="1"/>
      <c r="E13" s="1"/>
      <c r="F13" s="1"/>
      <c r="G13" s="1"/>
      <c r="H13" s="1"/>
    </row>
    <row r="14" spans="1:8" ht="30" customHeight="1">
      <c r="A14" s="1">
        <v>12</v>
      </c>
      <c r="B14" s="1"/>
      <c r="C14" s="1"/>
      <c r="D14" s="1"/>
      <c r="E14" s="1"/>
      <c r="F14" s="1"/>
      <c r="G14" s="1"/>
      <c r="H14" s="1"/>
    </row>
    <row r="15" spans="1:8" ht="30" customHeight="1">
      <c r="A15" s="1">
        <v>13</v>
      </c>
      <c r="B15" s="1"/>
      <c r="C15" s="1"/>
      <c r="D15" s="1"/>
      <c r="E15" s="1"/>
      <c r="F15" s="1"/>
      <c r="G15" s="1"/>
      <c r="H15" s="1"/>
    </row>
    <row r="16" spans="1:8" ht="30" customHeight="1">
      <c r="A16" s="1">
        <v>14</v>
      </c>
      <c r="B16" s="1"/>
      <c r="C16" s="1"/>
      <c r="D16" s="1"/>
      <c r="E16" s="1"/>
      <c r="F16" s="1"/>
      <c r="G16" s="1"/>
      <c r="H16" s="1"/>
    </row>
    <row r="17" spans="1:8" ht="30" customHeight="1">
      <c r="A17" s="1">
        <v>15</v>
      </c>
      <c r="B17" s="1"/>
      <c r="C17" s="1"/>
      <c r="D17" s="1"/>
      <c r="E17" s="1"/>
      <c r="F17" s="1"/>
      <c r="G17" s="1"/>
      <c r="H17" s="1"/>
    </row>
    <row r="18" spans="1:8" ht="30" customHeight="1">
      <c r="A18" s="1">
        <v>16</v>
      </c>
      <c r="B18" s="1"/>
      <c r="C18" s="1"/>
      <c r="D18" s="1"/>
      <c r="E18" s="1"/>
      <c r="F18" s="1"/>
      <c r="G18" s="1"/>
      <c r="H18" s="1"/>
    </row>
    <row r="19" spans="1:8" ht="30" customHeight="1">
      <c r="A19" s="1">
        <v>17</v>
      </c>
      <c r="B19" s="1"/>
      <c r="C19" s="1"/>
      <c r="D19" s="1"/>
      <c r="E19" s="1"/>
      <c r="F19" s="1"/>
      <c r="G19" s="1"/>
      <c r="H19" s="1"/>
    </row>
    <row r="20" spans="1:8" ht="30" customHeight="1">
      <c r="A20" s="1">
        <v>18</v>
      </c>
      <c r="B20" s="1"/>
      <c r="C20" s="1"/>
      <c r="D20" s="1"/>
      <c r="E20" s="1"/>
      <c r="F20" s="1"/>
      <c r="G20" s="1"/>
      <c r="H20" s="1"/>
    </row>
    <row r="21" spans="1:8" ht="30" customHeight="1">
      <c r="A21" s="3">
        <v>19</v>
      </c>
      <c r="B21" s="3" t="s">
        <v>13</v>
      </c>
      <c r="C21" s="2"/>
      <c r="D21" s="2"/>
      <c r="E21" s="1"/>
      <c r="F21" s="1"/>
      <c r="G21" s="1">
        <f>G8+G12</f>
        <v>31201.620000000003</v>
      </c>
      <c r="H21" s="2"/>
    </row>
    <row r="22" spans="3:8" ht="14.25">
      <c r="C22" s="5"/>
      <c r="D22" s="5"/>
      <c r="E22" s="5"/>
      <c r="F22" s="5"/>
      <c r="G22" s="5"/>
      <c r="H22" s="5"/>
    </row>
    <row r="23" spans="2:7" ht="14.25">
      <c r="B23" s="6" t="s">
        <v>14</v>
      </c>
      <c r="G23" t="s">
        <v>15</v>
      </c>
    </row>
    <row r="24" ht="14.25">
      <c r="B24" s="6"/>
    </row>
  </sheetData>
  <sheetProtection/>
  <mergeCells count="1">
    <mergeCell ref="A1:H1"/>
  </mergeCells>
  <printOptions horizontalCentered="1"/>
  <pageMargins left="0.7480314960629921" right="0.7480314960629921" top="1.4173228346456694" bottom="0.984251968503937" header="0.5118110236220472" footer="0.5118110236220472"/>
  <pageSetup orientation="portrait" paperSize="9" r:id="rId1"/>
  <headerFooter alignWithMargins="0">
    <oddHeader>&amp;C&amp;"宋体,加粗"&amp;20南京审计大学租点
月水电费明细表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2">
      <selection activeCell="G15" sqref="G15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39" t="s">
        <v>155</v>
      </c>
      <c r="B1" s="39"/>
      <c r="C1" s="39"/>
      <c r="D1" s="39"/>
      <c r="E1" s="39"/>
      <c r="F1" s="39"/>
      <c r="G1" s="39"/>
      <c r="H1" s="39"/>
    </row>
    <row r="2" spans="1:8" ht="30" customHeight="1">
      <c r="A2" s="1" t="s">
        <v>0</v>
      </c>
      <c r="B2" s="1" t="s">
        <v>91</v>
      </c>
      <c r="C2" s="2" t="s">
        <v>23</v>
      </c>
      <c r="D2" s="2" t="s">
        <v>24</v>
      </c>
      <c r="E2" s="2" t="s">
        <v>20</v>
      </c>
      <c r="F2" s="1" t="s">
        <v>3</v>
      </c>
      <c r="G2" s="1" t="s">
        <v>4</v>
      </c>
      <c r="H2" s="1" t="s">
        <v>5</v>
      </c>
    </row>
    <row r="3" spans="1:8" ht="30" customHeight="1">
      <c r="A3" s="1">
        <v>1</v>
      </c>
      <c r="B3" s="1" t="s">
        <v>108</v>
      </c>
      <c r="C3" s="1">
        <v>38407</v>
      </c>
      <c r="D3" s="1">
        <v>39228</v>
      </c>
      <c r="E3" s="1">
        <f>D3-C3</f>
        <v>821</v>
      </c>
      <c r="F3" s="1">
        <v>0.54</v>
      </c>
      <c r="G3" s="1">
        <f>E3*F3</f>
        <v>443.34000000000003</v>
      </c>
      <c r="H3" s="1"/>
    </row>
    <row r="4" spans="1:8" ht="30" customHeight="1">
      <c r="A4" s="1">
        <v>2</v>
      </c>
      <c r="B4" s="1" t="s">
        <v>109</v>
      </c>
      <c r="C4" s="1">
        <v>85716</v>
      </c>
      <c r="D4" s="1">
        <v>87601</v>
      </c>
      <c r="E4" s="1">
        <f aca="true" t="shared" si="0" ref="E4:E16">D4-C4</f>
        <v>1885</v>
      </c>
      <c r="F4" s="1">
        <v>0.54</v>
      </c>
      <c r="G4" s="1">
        <f aca="true" t="shared" si="1" ref="G4:G18">E4*F4</f>
        <v>1017.9000000000001</v>
      </c>
      <c r="H4" s="1"/>
    </row>
    <row r="5" spans="1:8" ht="30" customHeight="1">
      <c r="A5" s="1">
        <v>3</v>
      </c>
      <c r="B5" s="1" t="s">
        <v>110</v>
      </c>
      <c r="C5" s="1">
        <v>41062</v>
      </c>
      <c r="D5" s="1">
        <v>41938</v>
      </c>
      <c r="E5" s="1">
        <f t="shared" si="0"/>
        <v>876</v>
      </c>
      <c r="F5" s="1">
        <v>0.54</v>
      </c>
      <c r="G5" s="1">
        <f t="shared" si="1"/>
        <v>473.04</v>
      </c>
      <c r="H5" s="1"/>
    </row>
    <row r="6" spans="1:8" ht="30" customHeight="1">
      <c r="A6" s="1">
        <v>4</v>
      </c>
      <c r="B6" s="1" t="s">
        <v>111</v>
      </c>
      <c r="C6" s="1">
        <v>73406</v>
      </c>
      <c r="D6" s="1">
        <v>75231</v>
      </c>
      <c r="E6" s="1">
        <f t="shared" si="0"/>
        <v>1825</v>
      </c>
      <c r="F6" s="1">
        <v>0.54</v>
      </c>
      <c r="G6" s="1">
        <f t="shared" si="1"/>
        <v>985.5000000000001</v>
      </c>
      <c r="H6" s="1"/>
    </row>
    <row r="7" spans="1:8" ht="30" customHeight="1">
      <c r="A7" s="1">
        <v>5</v>
      </c>
      <c r="B7" s="1" t="s">
        <v>112</v>
      </c>
      <c r="C7" s="1">
        <v>51062</v>
      </c>
      <c r="D7" s="1">
        <v>52130</v>
      </c>
      <c r="E7" s="1">
        <f t="shared" si="0"/>
        <v>1068</v>
      </c>
      <c r="F7" s="1">
        <v>0.54</v>
      </c>
      <c r="G7" s="1">
        <f t="shared" si="1"/>
        <v>576.72</v>
      </c>
      <c r="H7" s="1"/>
    </row>
    <row r="8" spans="1:8" ht="30" customHeight="1">
      <c r="A8" s="1">
        <v>6</v>
      </c>
      <c r="B8" s="1" t="s">
        <v>113</v>
      </c>
      <c r="C8" s="1">
        <v>20759</v>
      </c>
      <c r="D8" s="1">
        <v>22169</v>
      </c>
      <c r="E8" s="1">
        <f t="shared" si="0"/>
        <v>1410</v>
      </c>
      <c r="F8" s="1">
        <v>0.54</v>
      </c>
      <c r="G8" s="1">
        <f t="shared" si="1"/>
        <v>761.4000000000001</v>
      </c>
      <c r="H8" s="1"/>
    </row>
    <row r="9" spans="1:8" ht="30" customHeight="1">
      <c r="A9" s="1">
        <v>7</v>
      </c>
      <c r="B9" s="1" t="s">
        <v>114</v>
      </c>
      <c r="C9" s="1">
        <v>57651</v>
      </c>
      <c r="D9" s="1">
        <v>59563</v>
      </c>
      <c r="E9" s="1">
        <f t="shared" si="0"/>
        <v>1912</v>
      </c>
      <c r="F9" s="1">
        <v>0.54</v>
      </c>
      <c r="G9" s="1">
        <f t="shared" si="1"/>
        <v>1032.48</v>
      </c>
      <c r="H9" s="1"/>
    </row>
    <row r="10" spans="1:8" ht="30" customHeight="1">
      <c r="A10" s="1">
        <v>8</v>
      </c>
      <c r="B10" s="1" t="s">
        <v>115</v>
      </c>
      <c r="C10" s="1">
        <v>50545</v>
      </c>
      <c r="D10" s="1">
        <v>52412</v>
      </c>
      <c r="E10" s="1">
        <f t="shared" si="0"/>
        <v>1867</v>
      </c>
      <c r="F10" s="1">
        <v>0.54</v>
      </c>
      <c r="G10" s="1">
        <f t="shared" si="1"/>
        <v>1008.1800000000001</v>
      </c>
      <c r="H10" s="1"/>
    </row>
    <row r="11" spans="1:8" ht="30" customHeight="1">
      <c r="A11" s="1">
        <v>9</v>
      </c>
      <c r="B11" s="1" t="s">
        <v>116</v>
      </c>
      <c r="C11" s="1">
        <v>87757</v>
      </c>
      <c r="D11" s="1">
        <v>90819</v>
      </c>
      <c r="E11" s="1">
        <f t="shared" si="0"/>
        <v>3062</v>
      </c>
      <c r="F11" s="1">
        <v>0.54</v>
      </c>
      <c r="G11" s="1">
        <f t="shared" si="1"/>
        <v>1653.48</v>
      </c>
      <c r="H11" s="1"/>
    </row>
    <row r="12" spans="1:8" ht="30" customHeight="1">
      <c r="A12" s="1">
        <v>10</v>
      </c>
      <c r="B12" s="1" t="s">
        <v>117</v>
      </c>
      <c r="C12" s="1">
        <v>124055</v>
      </c>
      <c r="D12" s="1">
        <v>129346</v>
      </c>
      <c r="E12" s="1">
        <f t="shared" si="0"/>
        <v>5291</v>
      </c>
      <c r="F12" s="1">
        <v>0.54</v>
      </c>
      <c r="G12" s="1">
        <f t="shared" si="1"/>
        <v>2857.1400000000003</v>
      </c>
      <c r="H12" s="1"/>
    </row>
    <row r="13" spans="1:8" ht="30" customHeight="1">
      <c r="A13" s="1">
        <v>11</v>
      </c>
      <c r="B13" s="1" t="s">
        <v>118</v>
      </c>
      <c r="C13" s="1">
        <v>89157</v>
      </c>
      <c r="D13" s="1">
        <v>92084</v>
      </c>
      <c r="E13" s="1">
        <f t="shared" si="0"/>
        <v>2927</v>
      </c>
      <c r="F13" s="1">
        <v>0.54</v>
      </c>
      <c r="G13" s="1">
        <f t="shared" si="1"/>
        <v>1580.5800000000002</v>
      </c>
      <c r="H13" s="1"/>
    </row>
    <row r="14" spans="1:8" ht="30" customHeight="1">
      <c r="A14" s="1">
        <v>12</v>
      </c>
      <c r="B14" s="1" t="s">
        <v>119</v>
      </c>
      <c r="C14" s="1">
        <v>121045</v>
      </c>
      <c r="D14" s="1">
        <v>124295</v>
      </c>
      <c r="E14" s="1">
        <f t="shared" si="0"/>
        <v>3250</v>
      </c>
      <c r="F14" s="1">
        <v>0.54</v>
      </c>
      <c r="G14" s="1">
        <f t="shared" si="1"/>
        <v>1755.0000000000002</v>
      </c>
      <c r="H14" s="1"/>
    </row>
    <row r="15" spans="1:8" ht="30" customHeight="1">
      <c r="A15" s="1">
        <v>13</v>
      </c>
      <c r="B15" s="1" t="s">
        <v>120</v>
      </c>
      <c r="C15" s="1">
        <v>53145</v>
      </c>
      <c r="D15" s="1">
        <v>54268</v>
      </c>
      <c r="E15" s="1">
        <f t="shared" si="0"/>
        <v>1123</v>
      </c>
      <c r="F15" s="1">
        <v>0.54</v>
      </c>
      <c r="G15" s="1">
        <f t="shared" si="1"/>
        <v>606.4200000000001</v>
      </c>
      <c r="H15" s="1"/>
    </row>
    <row r="16" spans="1:8" ht="30" customHeight="1">
      <c r="A16" s="1">
        <v>14</v>
      </c>
      <c r="B16" s="1" t="s">
        <v>121</v>
      </c>
      <c r="C16" s="1">
        <v>50762</v>
      </c>
      <c r="D16" s="1">
        <v>52126</v>
      </c>
      <c r="E16" s="1">
        <f t="shared" si="0"/>
        <v>1364</v>
      </c>
      <c r="F16" s="1">
        <v>0.54</v>
      </c>
      <c r="G16" s="1">
        <f t="shared" si="1"/>
        <v>736.5600000000001</v>
      </c>
      <c r="H16" s="1"/>
    </row>
    <row r="17" spans="1:8" ht="30" customHeight="1">
      <c r="A17" s="3">
        <v>15</v>
      </c>
      <c r="B17" s="3" t="s">
        <v>122</v>
      </c>
      <c r="C17" s="3">
        <v>1889</v>
      </c>
      <c r="D17" s="3">
        <v>1932</v>
      </c>
      <c r="E17" s="1">
        <f>(D17-C17)*40</f>
        <v>1720</v>
      </c>
      <c r="F17" s="1">
        <v>0.54</v>
      </c>
      <c r="G17" s="1">
        <f t="shared" si="1"/>
        <v>928.8000000000001</v>
      </c>
      <c r="H17" s="2"/>
    </row>
    <row r="18" spans="1:8" ht="30" customHeight="1">
      <c r="A18" s="3">
        <v>16</v>
      </c>
      <c r="B18" s="4" t="s">
        <v>123</v>
      </c>
      <c r="C18" s="3">
        <v>15566</v>
      </c>
      <c r="D18" s="3">
        <v>17491</v>
      </c>
      <c r="E18" s="1">
        <f>D18-C18</f>
        <v>1925</v>
      </c>
      <c r="F18" s="1">
        <v>0.54</v>
      </c>
      <c r="G18" s="1">
        <f t="shared" si="1"/>
        <v>1039.5</v>
      </c>
      <c r="H18" s="2"/>
    </row>
    <row r="19" spans="1:8" ht="30" customHeight="1">
      <c r="A19" s="3">
        <v>17</v>
      </c>
      <c r="B19" s="3"/>
      <c r="C19" s="3"/>
      <c r="D19" s="3"/>
      <c r="E19" s="1"/>
      <c r="F19" s="1"/>
      <c r="G19" s="1"/>
      <c r="H19" s="2"/>
    </row>
    <row r="20" spans="1:8" ht="30" customHeight="1">
      <c r="A20" s="3">
        <v>18</v>
      </c>
      <c r="B20" s="3" t="s">
        <v>106</v>
      </c>
      <c r="C20" s="3"/>
      <c r="D20" s="3"/>
      <c r="E20" s="1">
        <f>SUM(E3:E19)</f>
        <v>32326</v>
      </c>
      <c r="F20" s="1"/>
      <c r="G20" s="1">
        <f>SUM(G3:G19)</f>
        <v>17456.04</v>
      </c>
      <c r="H20" s="2"/>
    </row>
    <row r="21" spans="1:8" ht="14.25">
      <c r="A21" t="s">
        <v>124</v>
      </c>
      <c r="C21" s="5"/>
      <c r="D21" s="5"/>
      <c r="E21" s="5"/>
      <c r="F21" s="5"/>
      <c r="G21" s="5"/>
      <c r="H21" s="5"/>
    </row>
    <row r="22" spans="2:7" ht="14.25">
      <c r="B22" s="6" t="s">
        <v>43</v>
      </c>
      <c r="G22" t="s">
        <v>44</v>
      </c>
    </row>
    <row r="23" ht="14.25">
      <c r="B23" s="6"/>
    </row>
  </sheetData>
  <sheetProtection/>
  <mergeCells count="1">
    <mergeCell ref="A1:H1"/>
  </mergeCells>
  <printOptions horizontalCentered="1"/>
  <pageMargins left="0.75" right="0.75" top="1.37" bottom="0.98" header="0.51" footer="0.51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2">
      <selection activeCell="D19" sqref="D19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39" t="s">
        <v>156</v>
      </c>
      <c r="B1" s="39"/>
      <c r="C1" s="39"/>
      <c r="D1" s="39"/>
      <c r="E1" s="39"/>
      <c r="F1" s="39"/>
      <c r="G1" s="39"/>
      <c r="H1" s="39"/>
    </row>
    <row r="2" spans="1:8" ht="30" customHeight="1">
      <c r="A2" s="1" t="s">
        <v>0</v>
      </c>
      <c r="B2" s="1" t="s">
        <v>91</v>
      </c>
      <c r="C2" s="2" t="s">
        <v>23</v>
      </c>
      <c r="D2" s="2" t="s">
        <v>24</v>
      </c>
      <c r="E2" s="2" t="s">
        <v>46</v>
      </c>
      <c r="F2" s="1" t="s">
        <v>3</v>
      </c>
      <c r="G2" s="1" t="s">
        <v>4</v>
      </c>
      <c r="H2" s="1" t="s">
        <v>5</v>
      </c>
    </row>
    <row r="3" spans="1:8" ht="30" customHeight="1">
      <c r="A3" s="1">
        <v>1</v>
      </c>
      <c r="B3" s="1" t="s">
        <v>108</v>
      </c>
      <c r="C3" s="1">
        <v>285</v>
      </c>
      <c r="D3" s="1">
        <v>290</v>
      </c>
      <c r="E3" s="1">
        <f>D3-C3</f>
        <v>5</v>
      </c>
      <c r="F3" s="1">
        <v>3.1</v>
      </c>
      <c r="G3" s="1">
        <f>E3*F3</f>
        <v>15.5</v>
      </c>
      <c r="H3" s="1"/>
    </row>
    <row r="4" spans="1:8" ht="30" customHeight="1">
      <c r="A4" s="1">
        <v>2</v>
      </c>
      <c r="B4" s="1" t="s">
        <v>109</v>
      </c>
      <c r="C4" s="1">
        <v>235</v>
      </c>
      <c r="D4" s="1">
        <v>240</v>
      </c>
      <c r="E4" s="1">
        <f aca="true" t="shared" si="0" ref="E4:E18">D4-C4</f>
        <v>5</v>
      </c>
      <c r="F4" s="1">
        <v>3.1</v>
      </c>
      <c r="G4" s="1">
        <f aca="true" t="shared" si="1" ref="G4:G18">E4*F4</f>
        <v>15.5</v>
      </c>
      <c r="H4" s="1"/>
    </row>
    <row r="5" spans="1:8" ht="30" customHeight="1">
      <c r="A5" s="1">
        <v>3</v>
      </c>
      <c r="B5" s="1" t="s">
        <v>110</v>
      </c>
      <c r="C5" s="1">
        <v>163</v>
      </c>
      <c r="D5" s="1">
        <v>166</v>
      </c>
      <c r="E5" s="1">
        <f t="shared" si="0"/>
        <v>3</v>
      </c>
      <c r="F5" s="1">
        <v>3.1</v>
      </c>
      <c r="G5" s="1">
        <f t="shared" si="1"/>
        <v>9.3</v>
      </c>
      <c r="H5" s="1"/>
    </row>
    <row r="6" spans="1:8" ht="30" customHeight="1">
      <c r="A6" s="1">
        <v>4</v>
      </c>
      <c r="B6" s="1" t="s">
        <v>111</v>
      </c>
      <c r="C6" s="1">
        <v>1025</v>
      </c>
      <c r="D6" s="1">
        <v>1055</v>
      </c>
      <c r="E6" s="1">
        <f t="shared" si="0"/>
        <v>30</v>
      </c>
      <c r="F6" s="1">
        <v>3.1</v>
      </c>
      <c r="G6" s="1">
        <f t="shared" si="1"/>
        <v>93</v>
      </c>
      <c r="H6" s="1"/>
    </row>
    <row r="7" spans="1:8" ht="30" customHeight="1">
      <c r="A7" s="1">
        <v>5</v>
      </c>
      <c r="B7" s="1" t="s">
        <v>112</v>
      </c>
      <c r="C7" s="1">
        <v>1165</v>
      </c>
      <c r="D7" s="1">
        <v>1200</v>
      </c>
      <c r="E7" s="1">
        <f t="shared" si="0"/>
        <v>35</v>
      </c>
      <c r="F7" s="1">
        <v>3.1</v>
      </c>
      <c r="G7" s="1">
        <f t="shared" si="1"/>
        <v>108.5</v>
      </c>
      <c r="H7" s="1"/>
    </row>
    <row r="8" spans="1:8" ht="30" customHeight="1">
      <c r="A8" s="1">
        <v>6</v>
      </c>
      <c r="B8" s="1" t="s">
        <v>113</v>
      </c>
      <c r="C8" s="1">
        <v>300</v>
      </c>
      <c r="D8" s="1">
        <v>335</v>
      </c>
      <c r="E8" s="1">
        <f t="shared" si="0"/>
        <v>35</v>
      </c>
      <c r="F8" s="1">
        <v>3.1</v>
      </c>
      <c r="G8" s="1">
        <f t="shared" si="1"/>
        <v>108.5</v>
      </c>
      <c r="H8" s="1"/>
    </row>
    <row r="9" spans="1:8" ht="30" customHeight="1">
      <c r="A9" s="1">
        <v>7</v>
      </c>
      <c r="B9" s="1" t="s">
        <v>114</v>
      </c>
      <c r="C9" s="1">
        <v>1107</v>
      </c>
      <c r="D9" s="1">
        <v>1137</v>
      </c>
      <c r="E9" s="1">
        <f t="shared" si="0"/>
        <v>30</v>
      </c>
      <c r="F9" s="1">
        <v>3.1</v>
      </c>
      <c r="G9" s="1">
        <f t="shared" si="1"/>
        <v>93</v>
      </c>
      <c r="H9" s="1"/>
    </row>
    <row r="10" spans="1:8" ht="30" customHeight="1">
      <c r="A10" s="1">
        <v>8</v>
      </c>
      <c r="B10" s="1" t="s">
        <v>115</v>
      </c>
      <c r="C10" s="1">
        <v>1060</v>
      </c>
      <c r="D10" s="1">
        <v>1085</v>
      </c>
      <c r="E10" s="1">
        <f t="shared" si="0"/>
        <v>25</v>
      </c>
      <c r="F10" s="1">
        <v>3.1</v>
      </c>
      <c r="G10" s="1">
        <f t="shared" si="1"/>
        <v>77.5</v>
      </c>
      <c r="H10" s="1"/>
    </row>
    <row r="11" spans="1:8" ht="30" customHeight="1">
      <c r="A11" s="1">
        <v>9</v>
      </c>
      <c r="B11" s="1" t="s">
        <v>116</v>
      </c>
      <c r="C11" s="1">
        <v>251</v>
      </c>
      <c r="D11" s="1">
        <v>256</v>
      </c>
      <c r="E11" s="1">
        <f t="shared" si="0"/>
        <v>5</v>
      </c>
      <c r="F11" s="1">
        <v>3.1</v>
      </c>
      <c r="G11" s="1">
        <f t="shared" si="1"/>
        <v>15.5</v>
      </c>
      <c r="H11" s="1"/>
    </row>
    <row r="12" spans="1:8" ht="30" customHeight="1">
      <c r="A12" s="1">
        <v>10</v>
      </c>
      <c r="B12" s="1" t="s">
        <v>117</v>
      </c>
      <c r="C12" s="1">
        <v>2400</v>
      </c>
      <c r="D12" s="1">
        <v>2440</v>
      </c>
      <c r="E12" s="1">
        <f t="shared" si="0"/>
        <v>40</v>
      </c>
      <c r="F12" s="1">
        <v>3.1</v>
      </c>
      <c r="G12" s="1">
        <f t="shared" si="1"/>
        <v>124</v>
      </c>
      <c r="H12" s="1"/>
    </row>
    <row r="13" spans="1:8" ht="30" customHeight="1">
      <c r="A13" s="1">
        <v>11</v>
      </c>
      <c r="B13" s="1" t="s">
        <v>118</v>
      </c>
      <c r="C13" s="1">
        <v>420</v>
      </c>
      <c r="D13" s="1">
        <v>435</v>
      </c>
      <c r="E13" s="1">
        <f t="shared" si="0"/>
        <v>15</v>
      </c>
      <c r="F13" s="1">
        <v>3.1</v>
      </c>
      <c r="G13" s="1">
        <f t="shared" si="1"/>
        <v>46.5</v>
      </c>
      <c r="H13" s="1"/>
    </row>
    <row r="14" spans="1:8" ht="30" customHeight="1">
      <c r="A14" s="1">
        <v>12</v>
      </c>
      <c r="B14" s="1" t="s">
        <v>119</v>
      </c>
      <c r="C14" s="1">
        <v>1330</v>
      </c>
      <c r="D14" s="1">
        <v>1345</v>
      </c>
      <c r="E14" s="1">
        <f t="shared" si="0"/>
        <v>15</v>
      </c>
      <c r="F14" s="1">
        <v>3.1</v>
      </c>
      <c r="G14" s="1">
        <f t="shared" si="1"/>
        <v>46.5</v>
      </c>
      <c r="H14" s="1"/>
    </row>
    <row r="15" spans="1:8" ht="30" customHeight="1">
      <c r="A15" s="1">
        <v>13</v>
      </c>
      <c r="B15" s="1" t="s">
        <v>120</v>
      </c>
      <c r="C15" s="1">
        <v>643</v>
      </c>
      <c r="D15" s="1">
        <v>653</v>
      </c>
      <c r="E15" s="1">
        <f t="shared" si="0"/>
        <v>10</v>
      </c>
      <c r="F15" s="1">
        <v>3.1</v>
      </c>
      <c r="G15" s="1">
        <f t="shared" si="1"/>
        <v>31</v>
      </c>
      <c r="H15" s="1"/>
    </row>
    <row r="16" spans="1:8" ht="30" customHeight="1">
      <c r="A16" s="1">
        <v>14</v>
      </c>
      <c r="B16" s="1" t="s">
        <v>121</v>
      </c>
      <c r="C16" s="1">
        <v>1032</v>
      </c>
      <c r="D16" s="1">
        <v>1052</v>
      </c>
      <c r="E16" s="1">
        <f t="shared" si="0"/>
        <v>20</v>
      </c>
      <c r="F16" s="1">
        <v>3.1</v>
      </c>
      <c r="G16" s="1">
        <f t="shared" si="1"/>
        <v>62</v>
      </c>
      <c r="H16" s="1"/>
    </row>
    <row r="17" spans="1:8" ht="30" customHeight="1">
      <c r="A17" s="3">
        <v>15</v>
      </c>
      <c r="B17" s="3" t="s">
        <v>122</v>
      </c>
      <c r="C17" s="1">
        <v>1096</v>
      </c>
      <c r="D17" s="1">
        <v>1106</v>
      </c>
      <c r="E17" s="1">
        <f t="shared" si="0"/>
        <v>10</v>
      </c>
      <c r="F17" s="1">
        <v>3.1</v>
      </c>
      <c r="G17" s="1">
        <f t="shared" si="1"/>
        <v>31</v>
      </c>
      <c r="H17" s="2"/>
    </row>
    <row r="18" spans="1:8" ht="30" customHeight="1">
      <c r="A18" s="3">
        <v>16</v>
      </c>
      <c r="B18" s="4" t="s">
        <v>123</v>
      </c>
      <c r="C18" s="1">
        <v>611</v>
      </c>
      <c r="D18" s="1">
        <v>646</v>
      </c>
      <c r="E18" s="1">
        <f t="shared" si="0"/>
        <v>35</v>
      </c>
      <c r="F18" s="1">
        <v>3.1</v>
      </c>
      <c r="G18" s="1">
        <f t="shared" si="1"/>
        <v>108.5</v>
      </c>
      <c r="H18" s="2"/>
    </row>
    <row r="19" spans="1:8" ht="30" customHeight="1">
      <c r="A19" s="3">
        <v>17</v>
      </c>
      <c r="B19" s="3" t="s">
        <v>106</v>
      </c>
      <c r="C19" s="2"/>
      <c r="D19" s="2"/>
      <c r="E19" s="1">
        <f>SUM(E3:E18)</f>
        <v>318</v>
      </c>
      <c r="F19" s="2"/>
      <c r="G19" s="1">
        <f>SUM(G3:G18)</f>
        <v>985.8</v>
      </c>
      <c r="H19" s="2"/>
    </row>
    <row r="20" spans="3:8" ht="14.25">
      <c r="C20" s="5"/>
      <c r="D20" s="5"/>
      <c r="E20" s="5"/>
      <c r="F20" s="5"/>
      <c r="G20" s="5"/>
      <c r="H20" s="5"/>
    </row>
    <row r="21" spans="2:7" ht="14.25">
      <c r="B21" s="6" t="s">
        <v>43</v>
      </c>
      <c r="G21" t="s">
        <v>44</v>
      </c>
    </row>
    <row r="22" ht="14.25">
      <c r="B22" s="6"/>
    </row>
  </sheetData>
  <sheetProtection/>
  <mergeCells count="1">
    <mergeCell ref="A1:H1"/>
  </mergeCells>
  <printOptions horizontalCentered="1"/>
  <pageMargins left="0.75" right="0.75" top="1.41" bottom="0.98" header="0.51" footer="0.51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6" sqref="M6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6" sqref="M6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M6" sqref="M6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M6" sqref="M6"/>
    </sheetView>
  </sheetViews>
  <sheetFormatPr defaultColWidth="9.00390625" defaultRowHeight="14.25"/>
  <cols>
    <col min="1" max="1" width="5.00390625" style="0" customWidth="1"/>
    <col min="2" max="2" width="15.375" style="0" customWidth="1"/>
    <col min="6" max="6" width="8.625" style="0" customWidth="1"/>
    <col min="7" max="7" width="11.375" style="0" customWidth="1"/>
    <col min="8" max="8" width="11.00390625" style="0" customWidth="1"/>
  </cols>
  <sheetData>
    <row r="1" spans="1:8" ht="22.5">
      <c r="A1" s="38" t="s">
        <v>150</v>
      </c>
      <c r="B1" s="39"/>
      <c r="C1" s="39"/>
      <c r="D1" s="39"/>
      <c r="E1" s="39"/>
      <c r="F1" s="39"/>
      <c r="G1" s="39"/>
      <c r="H1" s="39"/>
    </row>
    <row r="2" spans="1:8" ht="30" customHeight="1">
      <c r="A2" s="1" t="s">
        <v>0</v>
      </c>
      <c r="B2" s="1" t="s">
        <v>1</v>
      </c>
      <c r="C2" s="2" t="s">
        <v>132</v>
      </c>
      <c r="D2" s="2" t="s">
        <v>133</v>
      </c>
      <c r="E2" s="2" t="s">
        <v>2</v>
      </c>
      <c r="F2" s="1" t="s">
        <v>3</v>
      </c>
      <c r="G2" s="1" t="s">
        <v>4</v>
      </c>
      <c r="H2" s="1" t="s">
        <v>5</v>
      </c>
    </row>
    <row r="3" spans="1:8" ht="30" customHeight="1">
      <c r="A3" s="1">
        <v>1</v>
      </c>
      <c r="B3" s="1" t="s">
        <v>136</v>
      </c>
      <c r="C3" s="1">
        <v>286</v>
      </c>
      <c r="D3" s="1">
        <v>518</v>
      </c>
      <c r="E3" s="1">
        <f>(D3-C3)*240</f>
        <v>55680</v>
      </c>
      <c r="F3" s="1">
        <v>0.54</v>
      </c>
      <c r="G3" s="1">
        <f aca="true" t="shared" si="0" ref="G3:G8">E3*F3</f>
        <v>30067.2</v>
      </c>
      <c r="H3" s="1" t="s">
        <v>147</v>
      </c>
    </row>
    <row r="4" spans="1:8" ht="30" customHeight="1">
      <c r="A4" s="1">
        <v>2</v>
      </c>
      <c r="B4" s="1" t="s">
        <v>137</v>
      </c>
      <c r="C4" s="1">
        <v>1671</v>
      </c>
      <c r="D4" s="1">
        <v>2451</v>
      </c>
      <c r="E4" s="1">
        <f>D4-C4</f>
        <v>780</v>
      </c>
      <c r="F4" s="1">
        <v>0.54</v>
      </c>
      <c r="G4" s="1">
        <f t="shared" si="0"/>
        <v>421.20000000000005</v>
      </c>
      <c r="H4" s="1"/>
    </row>
    <row r="5" spans="1:8" ht="30" customHeight="1">
      <c r="A5" s="1">
        <v>3</v>
      </c>
      <c r="B5" s="1" t="s">
        <v>138</v>
      </c>
      <c r="C5" s="1">
        <v>1808</v>
      </c>
      <c r="D5" s="1">
        <v>2633</v>
      </c>
      <c r="E5" s="1">
        <f>D5-C5</f>
        <v>825</v>
      </c>
      <c r="F5" s="1">
        <v>0.54</v>
      </c>
      <c r="G5" s="1">
        <f t="shared" si="0"/>
        <v>445.50000000000006</v>
      </c>
      <c r="H5" s="1"/>
    </row>
    <row r="6" spans="1:8" ht="30" customHeight="1">
      <c r="A6" s="1">
        <v>4</v>
      </c>
      <c r="B6" s="1" t="s">
        <v>139</v>
      </c>
      <c r="C6" s="1">
        <v>1359</v>
      </c>
      <c r="D6" s="1">
        <v>1858</v>
      </c>
      <c r="E6" s="1">
        <f>D6-C6</f>
        <v>499</v>
      </c>
      <c r="F6" s="1">
        <v>0.54</v>
      </c>
      <c r="G6" s="1">
        <f t="shared" si="0"/>
        <v>269.46000000000004</v>
      </c>
      <c r="H6" s="1"/>
    </row>
    <row r="7" spans="1:8" ht="30" customHeight="1">
      <c r="A7" s="1">
        <v>5</v>
      </c>
      <c r="B7" s="1" t="s">
        <v>140</v>
      </c>
      <c r="C7" s="1">
        <v>1327</v>
      </c>
      <c r="D7" s="1">
        <v>1843</v>
      </c>
      <c r="E7" s="1">
        <f>D7-C7</f>
        <v>516</v>
      </c>
      <c r="F7" s="1">
        <v>0.54</v>
      </c>
      <c r="G7" s="1">
        <f t="shared" si="0"/>
        <v>278.64000000000004</v>
      </c>
      <c r="H7" s="1"/>
    </row>
    <row r="8" spans="1:8" ht="30" customHeight="1">
      <c r="A8" s="1">
        <v>6</v>
      </c>
      <c r="B8" s="1" t="s">
        <v>141</v>
      </c>
      <c r="C8" s="1">
        <v>969</v>
      </c>
      <c r="D8" s="1">
        <v>1396</v>
      </c>
      <c r="E8" s="1">
        <f>D8-C8</f>
        <v>427</v>
      </c>
      <c r="F8" s="1">
        <v>0.54</v>
      </c>
      <c r="G8" s="1">
        <f t="shared" si="0"/>
        <v>230.58</v>
      </c>
      <c r="H8" s="1"/>
    </row>
    <row r="9" spans="1:8" ht="30" customHeight="1">
      <c r="A9" s="1">
        <v>7</v>
      </c>
      <c r="B9" s="1" t="s">
        <v>143</v>
      </c>
      <c r="C9" s="1"/>
      <c r="D9" s="1"/>
      <c r="E9" s="1">
        <f>SUM(E3:E8)</f>
        <v>58727</v>
      </c>
      <c r="F9" s="1"/>
      <c r="G9" s="1">
        <f>SUM(G3:G8)</f>
        <v>31712.58</v>
      </c>
      <c r="H9" s="1"/>
    </row>
    <row r="10" spans="1:8" ht="30" customHeight="1">
      <c r="A10" s="1">
        <v>8</v>
      </c>
      <c r="B10" s="1" t="s">
        <v>142</v>
      </c>
      <c r="C10" s="1">
        <v>445939</v>
      </c>
      <c r="D10" s="1">
        <v>450912</v>
      </c>
      <c r="E10" s="1">
        <f>D10-C10</f>
        <v>4973</v>
      </c>
      <c r="F10" s="1">
        <v>3.1</v>
      </c>
      <c r="G10" s="1">
        <f>E10*F10</f>
        <v>15416.300000000001</v>
      </c>
      <c r="H10" s="1"/>
    </row>
    <row r="11" spans="1:8" ht="30" customHeight="1">
      <c r="A11" s="1">
        <v>9</v>
      </c>
      <c r="B11" s="1" t="s">
        <v>144</v>
      </c>
      <c r="C11" s="1"/>
      <c r="D11" s="1"/>
      <c r="E11" s="1">
        <f>E10</f>
        <v>4973</v>
      </c>
      <c r="F11" s="1"/>
      <c r="G11" s="1">
        <f>G10</f>
        <v>15416.300000000001</v>
      </c>
      <c r="H11" s="1"/>
    </row>
    <row r="12" spans="1:8" ht="30" customHeight="1">
      <c r="A12" s="1">
        <v>10</v>
      </c>
      <c r="B12" s="1"/>
      <c r="C12" s="1"/>
      <c r="D12" s="1"/>
      <c r="E12" s="1"/>
      <c r="F12" s="1"/>
      <c r="G12" s="1"/>
      <c r="H12" s="1"/>
    </row>
    <row r="13" spans="1:8" ht="30" customHeight="1">
      <c r="A13" s="1">
        <v>11</v>
      </c>
      <c r="B13" s="1"/>
      <c r="C13" s="1"/>
      <c r="D13" s="1"/>
      <c r="E13" s="1"/>
      <c r="F13" s="1"/>
      <c r="G13" s="1"/>
      <c r="H13" s="1"/>
    </row>
    <row r="14" spans="1:8" ht="30" customHeight="1">
      <c r="A14" s="1">
        <v>12</v>
      </c>
      <c r="B14" s="1"/>
      <c r="C14" s="1"/>
      <c r="D14" s="1"/>
      <c r="E14" s="1"/>
      <c r="F14" s="1"/>
      <c r="G14" s="1"/>
      <c r="H14" s="1"/>
    </row>
    <row r="15" spans="1:8" ht="30" customHeight="1">
      <c r="A15" s="1">
        <v>13</v>
      </c>
      <c r="B15" s="1"/>
      <c r="C15" s="1"/>
      <c r="D15" s="1"/>
      <c r="E15" s="1"/>
      <c r="F15" s="1"/>
      <c r="G15" s="1"/>
      <c r="H15" s="1"/>
    </row>
    <row r="16" spans="1:8" ht="30" customHeight="1">
      <c r="A16" s="1">
        <v>14</v>
      </c>
      <c r="B16" s="1"/>
      <c r="C16" s="1"/>
      <c r="D16" s="1"/>
      <c r="E16" s="1"/>
      <c r="F16" s="1"/>
      <c r="G16" s="1"/>
      <c r="H16" s="1"/>
    </row>
    <row r="17" spans="1:8" ht="30" customHeight="1">
      <c r="A17" s="1">
        <v>15</v>
      </c>
      <c r="B17" s="1"/>
      <c r="C17" s="1"/>
      <c r="D17" s="1"/>
      <c r="E17" s="1"/>
      <c r="F17" s="1"/>
      <c r="G17" s="1"/>
      <c r="H17" s="1"/>
    </row>
    <row r="18" spans="1:8" ht="30" customHeight="1">
      <c r="A18" s="1">
        <v>16</v>
      </c>
      <c r="B18" s="1"/>
      <c r="C18" s="1"/>
      <c r="D18" s="1"/>
      <c r="E18" s="1"/>
      <c r="F18" s="1"/>
      <c r="G18" s="1"/>
      <c r="H18" s="1"/>
    </row>
    <row r="19" spans="1:8" ht="30" customHeight="1">
      <c r="A19" s="3">
        <v>17</v>
      </c>
      <c r="B19" s="3"/>
      <c r="C19" s="2"/>
      <c r="D19" s="2"/>
      <c r="E19" s="1"/>
      <c r="F19" s="1"/>
      <c r="G19" s="1"/>
      <c r="H19" s="2"/>
    </row>
    <row r="20" spans="1:8" ht="30" customHeight="1">
      <c r="A20" s="3">
        <v>18</v>
      </c>
      <c r="B20" s="3"/>
      <c r="C20" s="1"/>
      <c r="D20" s="1"/>
      <c r="E20" s="1"/>
      <c r="F20" s="1"/>
      <c r="G20" s="1"/>
      <c r="H20" s="2"/>
    </row>
    <row r="21" spans="1:8" ht="30" customHeight="1">
      <c r="A21" s="3">
        <v>19</v>
      </c>
      <c r="B21" s="3" t="s">
        <v>145</v>
      </c>
      <c r="C21" s="2"/>
      <c r="D21" s="2"/>
      <c r="E21" s="1"/>
      <c r="F21" s="2"/>
      <c r="G21" s="1">
        <f>G9+G11</f>
        <v>47128.880000000005</v>
      </c>
      <c r="H21" s="2"/>
    </row>
    <row r="22" spans="3:8" ht="14.25">
      <c r="C22" s="5"/>
      <c r="D22" s="5"/>
      <c r="E22" s="5"/>
      <c r="F22" s="5"/>
      <c r="G22" s="5"/>
      <c r="H22" s="5"/>
    </row>
    <row r="23" spans="2:7" ht="14.25">
      <c r="B23" s="6" t="s">
        <v>14</v>
      </c>
      <c r="G23" t="s">
        <v>15</v>
      </c>
    </row>
    <row r="24" ht="14.25">
      <c r="B24" s="6"/>
    </row>
  </sheetData>
  <sheetProtection/>
  <mergeCells count="1">
    <mergeCell ref="A1:H1"/>
  </mergeCells>
  <printOptions horizontalCentered="1"/>
  <pageMargins left="0.7480314960629921" right="0.7480314960629921" top="1.4173228346456694" bottom="0.984251968503937" header="0.5118110236220472" footer="0.5118110236220472"/>
  <pageSetup orientation="portrait" paperSize="9" r:id="rId1"/>
  <headerFooter alignWithMargins="0">
    <oddHeader>&amp;C&amp;"宋体,加粗"&amp;20南京审计大学租点
月水电费明细表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7">
      <selection activeCell="I21" sqref="I21"/>
    </sheetView>
  </sheetViews>
  <sheetFormatPr defaultColWidth="9.00390625" defaultRowHeight="14.25"/>
  <cols>
    <col min="1" max="1" width="5.875" style="0" customWidth="1"/>
    <col min="2" max="2" width="8.625" style="0" customWidth="1"/>
    <col min="3" max="4" width="8.125" style="0" customWidth="1"/>
    <col min="5" max="5" width="10.25390625" style="0" customWidth="1"/>
    <col min="6" max="6" width="9.50390625" style="0" bestFit="1" customWidth="1"/>
    <col min="7" max="8" width="9.75390625" style="0" customWidth="1"/>
    <col min="9" max="9" width="11.25390625" style="0" customWidth="1"/>
    <col min="10" max="10" width="11.50390625" style="0" customWidth="1"/>
  </cols>
  <sheetData>
    <row r="1" spans="1:10" ht="27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20.25">
      <c r="A2" s="41" t="s">
        <v>151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4.25">
      <c r="A3" s="42" t="s">
        <v>0</v>
      </c>
      <c r="B3" s="42" t="s">
        <v>16</v>
      </c>
      <c r="C3" s="42" t="s">
        <v>17</v>
      </c>
      <c r="D3" s="42" t="s">
        <v>18</v>
      </c>
      <c r="E3" s="42" t="s">
        <v>19</v>
      </c>
      <c r="F3" s="42"/>
      <c r="G3" s="42" t="s">
        <v>20</v>
      </c>
      <c r="H3" s="48" t="s">
        <v>21</v>
      </c>
      <c r="I3" s="46" t="s">
        <v>22</v>
      </c>
      <c r="J3" s="48" t="s">
        <v>5</v>
      </c>
    </row>
    <row r="4" spans="1:10" ht="18" customHeight="1">
      <c r="A4" s="42"/>
      <c r="B4" s="42"/>
      <c r="C4" s="42"/>
      <c r="D4" s="42"/>
      <c r="E4" s="14" t="s">
        <v>23</v>
      </c>
      <c r="F4" s="14" t="s">
        <v>24</v>
      </c>
      <c r="G4" s="42"/>
      <c r="H4" s="49"/>
      <c r="I4" s="47"/>
      <c r="J4" s="49"/>
    </row>
    <row r="5" spans="1:10" ht="27.75" customHeight="1">
      <c r="A5" s="14">
        <v>1</v>
      </c>
      <c r="B5" s="14" t="s">
        <v>25</v>
      </c>
      <c r="C5" s="14"/>
      <c r="D5" s="14"/>
      <c r="E5" s="14">
        <v>196713</v>
      </c>
      <c r="F5" s="14">
        <v>199372</v>
      </c>
      <c r="G5" s="32">
        <f aca="true" t="shared" si="0" ref="G5:G11">F5-E5</f>
        <v>2659</v>
      </c>
      <c r="H5" s="32">
        <v>0.54</v>
      </c>
      <c r="I5" s="32">
        <f>G5*H5</f>
        <v>1435.8600000000001</v>
      </c>
      <c r="J5" s="14"/>
    </row>
    <row r="6" spans="1:10" ht="26.25" customHeight="1">
      <c r="A6" s="14">
        <v>2</v>
      </c>
      <c r="B6" s="14" t="s">
        <v>26</v>
      </c>
      <c r="C6" s="14"/>
      <c r="D6" s="14"/>
      <c r="E6" s="14">
        <v>35242</v>
      </c>
      <c r="F6" s="14">
        <v>36247</v>
      </c>
      <c r="G6" s="32">
        <f t="shared" si="0"/>
        <v>1005</v>
      </c>
      <c r="H6" s="32">
        <v>0.54</v>
      </c>
      <c r="I6" s="32">
        <f aca="true" t="shared" si="1" ref="I6:I26">G6*H6</f>
        <v>542.7</v>
      </c>
      <c r="J6" s="14"/>
    </row>
    <row r="7" spans="1:10" ht="27.75" customHeight="1">
      <c r="A7" s="43">
        <v>3</v>
      </c>
      <c r="B7" s="43" t="s">
        <v>27</v>
      </c>
      <c r="C7" s="1">
        <v>2226</v>
      </c>
      <c r="D7" s="1" t="s">
        <v>28</v>
      </c>
      <c r="E7" s="1">
        <v>11430</v>
      </c>
      <c r="F7" s="1">
        <v>11566</v>
      </c>
      <c r="G7" s="32">
        <f>(F7-E7)*40</f>
        <v>5440</v>
      </c>
      <c r="H7" s="32">
        <v>0.54</v>
      </c>
      <c r="I7" s="32">
        <f t="shared" si="1"/>
        <v>2937.6000000000004</v>
      </c>
      <c r="J7" s="14"/>
    </row>
    <row r="8" spans="1:10" ht="27.75" customHeight="1">
      <c r="A8" s="44"/>
      <c r="B8" s="44"/>
      <c r="C8" s="1">
        <v>2901</v>
      </c>
      <c r="D8" s="1"/>
      <c r="E8" s="1">
        <v>385521</v>
      </c>
      <c r="F8" s="1">
        <v>389140</v>
      </c>
      <c r="G8" s="32">
        <f t="shared" si="0"/>
        <v>3619</v>
      </c>
      <c r="H8" s="32">
        <v>0.54</v>
      </c>
      <c r="I8" s="32">
        <f t="shared" si="1"/>
        <v>1954.2600000000002</v>
      </c>
      <c r="J8" s="14"/>
    </row>
    <row r="9" spans="1:10" ht="28.5" customHeight="1">
      <c r="A9" s="44"/>
      <c r="B9" s="44"/>
      <c r="C9" s="1">
        <v>2854</v>
      </c>
      <c r="D9" s="1"/>
      <c r="E9" s="1">
        <v>72526</v>
      </c>
      <c r="F9" s="1">
        <v>73089</v>
      </c>
      <c r="G9" s="32">
        <f t="shared" si="0"/>
        <v>563</v>
      </c>
      <c r="H9" s="32">
        <v>0.54</v>
      </c>
      <c r="I9" s="32">
        <f t="shared" si="1"/>
        <v>304.02000000000004</v>
      </c>
      <c r="J9" s="14"/>
    </row>
    <row r="10" spans="1:10" ht="27" customHeight="1">
      <c r="A10" s="44"/>
      <c r="B10" s="44"/>
      <c r="C10" s="1">
        <v>1523</v>
      </c>
      <c r="D10" s="1"/>
      <c r="E10" s="1">
        <v>110289</v>
      </c>
      <c r="F10" s="1">
        <v>112425</v>
      </c>
      <c r="G10" s="32">
        <f t="shared" si="0"/>
        <v>2136</v>
      </c>
      <c r="H10" s="32">
        <v>0.54</v>
      </c>
      <c r="I10" s="32">
        <f t="shared" si="1"/>
        <v>1153.44</v>
      </c>
      <c r="J10" s="14"/>
    </row>
    <row r="11" spans="1:10" ht="27" customHeight="1">
      <c r="A11" s="44"/>
      <c r="B11" s="45"/>
      <c r="C11" s="1">
        <v>1011</v>
      </c>
      <c r="D11" s="1"/>
      <c r="E11" s="1">
        <v>431539</v>
      </c>
      <c r="F11" s="1">
        <v>432759</v>
      </c>
      <c r="G11" s="32">
        <f t="shared" si="0"/>
        <v>1220</v>
      </c>
      <c r="H11" s="32">
        <v>0.54</v>
      </c>
      <c r="I11" s="32">
        <f t="shared" si="1"/>
        <v>658.8000000000001</v>
      </c>
      <c r="J11" s="14"/>
    </row>
    <row r="12" spans="1:10" ht="27" customHeight="1">
      <c r="A12" s="45"/>
      <c r="B12" s="16" t="s">
        <v>29</v>
      </c>
      <c r="C12" s="1"/>
      <c r="D12" s="1"/>
      <c r="E12" s="1"/>
      <c r="F12" s="1"/>
      <c r="G12" s="32">
        <f>SUM(G7:G11)</f>
        <v>12978</v>
      </c>
      <c r="H12" s="32">
        <v>0.54</v>
      </c>
      <c r="I12" s="32">
        <f>SUM(I7:I11)</f>
        <v>7008.120000000002</v>
      </c>
      <c r="J12" s="14"/>
    </row>
    <row r="13" spans="1:10" ht="27" customHeight="1">
      <c r="A13" s="1">
        <v>4</v>
      </c>
      <c r="B13" s="1" t="s">
        <v>30</v>
      </c>
      <c r="C13" s="1"/>
      <c r="D13" s="1" t="s">
        <v>31</v>
      </c>
      <c r="E13" s="1">
        <v>3394</v>
      </c>
      <c r="F13" s="1">
        <v>3476</v>
      </c>
      <c r="G13" s="32">
        <f>(F13-E13)*20</f>
        <v>1640</v>
      </c>
      <c r="H13" s="32">
        <v>0.54</v>
      </c>
      <c r="I13" s="32">
        <f>G13*H13</f>
        <v>885.6</v>
      </c>
      <c r="J13" s="14"/>
    </row>
    <row r="14" spans="1:10" ht="28.5" customHeight="1">
      <c r="A14" s="1">
        <v>5</v>
      </c>
      <c r="B14" s="1" t="s">
        <v>32</v>
      </c>
      <c r="C14" s="1">
        <v>3888</v>
      </c>
      <c r="D14" s="33" t="s">
        <v>33</v>
      </c>
      <c r="E14" s="1">
        <v>2856</v>
      </c>
      <c r="F14" s="1">
        <v>2900</v>
      </c>
      <c r="G14" s="32">
        <f>(F14-E14)*40</f>
        <v>1760</v>
      </c>
      <c r="H14" s="32">
        <v>0.54</v>
      </c>
      <c r="I14" s="32">
        <f t="shared" si="1"/>
        <v>950.4000000000001</v>
      </c>
      <c r="J14" s="14"/>
    </row>
    <row r="15" spans="1:10" ht="28.5" customHeight="1">
      <c r="A15" s="43">
        <v>6</v>
      </c>
      <c r="B15" s="50" t="s">
        <v>34</v>
      </c>
      <c r="C15" s="1">
        <v>3346</v>
      </c>
      <c r="D15" s="1"/>
      <c r="E15" s="1">
        <v>124585</v>
      </c>
      <c r="F15" s="1">
        <v>126922</v>
      </c>
      <c r="G15" s="32">
        <f>F15-E15</f>
        <v>2337</v>
      </c>
      <c r="H15" s="32">
        <v>0.54</v>
      </c>
      <c r="I15" s="32">
        <f t="shared" si="1"/>
        <v>1261.98</v>
      </c>
      <c r="J15" s="14"/>
    </row>
    <row r="16" spans="1:10" ht="28.5" customHeight="1">
      <c r="A16" s="44"/>
      <c r="B16" s="50"/>
      <c r="C16" s="1">
        <v>3248</v>
      </c>
      <c r="D16" s="1" t="s">
        <v>28</v>
      </c>
      <c r="E16" s="1">
        <v>4414</v>
      </c>
      <c r="F16" s="1">
        <v>4465</v>
      </c>
      <c r="G16" s="32">
        <f>(F16-E16)*40</f>
        <v>2040</v>
      </c>
      <c r="H16" s="32">
        <v>0.54</v>
      </c>
      <c r="I16" s="32">
        <f t="shared" si="1"/>
        <v>1101.6000000000001</v>
      </c>
      <c r="J16" s="14"/>
    </row>
    <row r="17" spans="1:10" ht="30.75" customHeight="1">
      <c r="A17" s="44"/>
      <c r="B17" s="50"/>
      <c r="C17" s="1">
        <v>2884</v>
      </c>
      <c r="D17" s="1"/>
      <c r="E17" s="1">
        <v>66824</v>
      </c>
      <c r="F17" s="1">
        <v>67225</v>
      </c>
      <c r="G17" s="32">
        <f>F17-E17</f>
        <v>401</v>
      </c>
      <c r="H17" s="32">
        <v>0.54</v>
      </c>
      <c r="I17" s="32">
        <f t="shared" si="1"/>
        <v>216.54000000000002</v>
      </c>
      <c r="J17" s="14"/>
    </row>
    <row r="18" spans="1:10" ht="27.75" customHeight="1">
      <c r="A18" s="44"/>
      <c r="B18" s="50"/>
      <c r="C18" s="1">
        <v>3236</v>
      </c>
      <c r="D18" s="1"/>
      <c r="E18" s="1">
        <v>68810</v>
      </c>
      <c r="F18" s="1">
        <v>69881</v>
      </c>
      <c r="G18" s="32">
        <f>F18-E18</f>
        <v>1071</v>
      </c>
      <c r="H18" s="32">
        <v>0.54</v>
      </c>
      <c r="I18" s="32">
        <f t="shared" si="1"/>
        <v>578.34</v>
      </c>
      <c r="J18" s="14"/>
    </row>
    <row r="19" spans="1:10" ht="27.75" customHeight="1">
      <c r="A19" s="44"/>
      <c r="B19" s="50"/>
      <c r="C19" s="1">
        <v>5494</v>
      </c>
      <c r="D19" s="8" t="s">
        <v>35</v>
      </c>
      <c r="E19" s="1">
        <v>5633</v>
      </c>
      <c r="F19" s="1">
        <v>5633</v>
      </c>
      <c r="G19" s="32">
        <f>(F19-E19)*20</f>
        <v>0</v>
      </c>
      <c r="H19" s="32">
        <v>0.54</v>
      </c>
      <c r="I19" s="32">
        <f t="shared" si="1"/>
        <v>0</v>
      </c>
      <c r="J19" s="14"/>
    </row>
    <row r="20" spans="1:10" ht="27" customHeight="1">
      <c r="A20" s="44"/>
      <c r="B20" s="50"/>
      <c r="C20" s="1">
        <v>6706</v>
      </c>
      <c r="D20" s="8"/>
      <c r="E20" s="1">
        <v>88463</v>
      </c>
      <c r="F20" s="1">
        <v>89749</v>
      </c>
      <c r="G20" s="32">
        <f>F20-E20</f>
        <v>1286</v>
      </c>
      <c r="H20" s="32">
        <v>0.54</v>
      </c>
      <c r="I20" s="32">
        <f t="shared" si="1"/>
        <v>694.44</v>
      </c>
      <c r="J20" s="14"/>
    </row>
    <row r="21" spans="1:10" ht="27" customHeight="1">
      <c r="A21" s="45"/>
      <c r="B21" s="15" t="s">
        <v>29</v>
      </c>
      <c r="C21" s="15"/>
      <c r="D21" s="34"/>
      <c r="E21" s="15"/>
      <c r="F21" s="15"/>
      <c r="G21" s="35">
        <f>SUM(G15:G20)</f>
        <v>7135</v>
      </c>
      <c r="H21" s="32">
        <v>0.54</v>
      </c>
      <c r="I21" s="32">
        <f>SUM(I15:I20)</f>
        <v>3852.9</v>
      </c>
      <c r="J21" s="14"/>
    </row>
    <row r="22" spans="1:10" ht="28.5" customHeight="1">
      <c r="A22" s="50">
        <v>6</v>
      </c>
      <c r="B22" s="50" t="s">
        <v>36</v>
      </c>
      <c r="C22" s="50">
        <v>3161</v>
      </c>
      <c r="D22" s="51" t="s">
        <v>37</v>
      </c>
      <c r="E22" s="50">
        <v>11292</v>
      </c>
      <c r="F22" s="50">
        <v>11607</v>
      </c>
      <c r="G22" s="52">
        <f>(F22-E22)*40-G6</f>
        <v>11595</v>
      </c>
      <c r="H22" s="32">
        <v>0.54</v>
      </c>
      <c r="I22" s="32">
        <f t="shared" si="1"/>
        <v>6261.3</v>
      </c>
      <c r="J22" s="14"/>
    </row>
    <row r="23" spans="1:10" ht="14.25" customHeight="1" hidden="1">
      <c r="A23" s="50"/>
      <c r="B23" s="50"/>
      <c r="C23" s="50"/>
      <c r="D23" s="51"/>
      <c r="E23" s="50"/>
      <c r="F23" s="50"/>
      <c r="G23" s="52"/>
      <c r="H23" s="32">
        <v>0.54</v>
      </c>
      <c r="I23" s="32">
        <f t="shared" si="1"/>
        <v>0</v>
      </c>
      <c r="J23" s="14"/>
    </row>
    <row r="24" spans="1:10" ht="14.25" customHeight="1" hidden="1">
      <c r="A24" s="50"/>
      <c r="B24" s="50"/>
      <c r="C24" s="50"/>
      <c r="D24" s="51"/>
      <c r="E24" s="50"/>
      <c r="F24" s="50"/>
      <c r="G24" s="52"/>
      <c r="H24" s="32">
        <v>0.54</v>
      </c>
      <c r="I24" s="32">
        <f t="shared" si="1"/>
        <v>0</v>
      </c>
      <c r="J24" s="14"/>
    </row>
    <row r="25" spans="1:10" ht="14.25" customHeight="1" hidden="1">
      <c r="A25" s="50"/>
      <c r="B25" s="50"/>
      <c r="C25" s="50"/>
      <c r="D25" s="50"/>
      <c r="E25" s="50"/>
      <c r="F25" s="50"/>
      <c r="G25" s="52"/>
      <c r="H25" s="32">
        <v>0.54</v>
      </c>
      <c r="I25" s="32">
        <f t="shared" si="1"/>
        <v>0</v>
      </c>
      <c r="J25" s="14"/>
    </row>
    <row r="26" spans="1:10" ht="25.5" customHeight="1">
      <c r="A26" s="1">
        <v>7</v>
      </c>
      <c r="B26" s="1" t="s">
        <v>38</v>
      </c>
      <c r="C26" s="1"/>
      <c r="D26" s="1" t="s">
        <v>39</v>
      </c>
      <c r="E26" s="1">
        <v>2186</v>
      </c>
      <c r="F26" s="1">
        <v>2228</v>
      </c>
      <c r="G26" s="36">
        <f>(F26-E26)*30</f>
        <v>1260</v>
      </c>
      <c r="H26" s="22">
        <v>0.54</v>
      </c>
      <c r="I26" s="22">
        <f t="shared" si="1"/>
        <v>680.4000000000001</v>
      </c>
      <c r="J26" s="14"/>
    </row>
    <row r="27" spans="1:10" ht="33" customHeight="1">
      <c r="A27" s="37" t="s">
        <v>40</v>
      </c>
      <c r="B27" s="2" t="s">
        <v>41</v>
      </c>
      <c r="C27" s="2"/>
      <c r="D27" s="2"/>
      <c r="E27" s="14"/>
      <c r="F27" s="14"/>
      <c r="G27" s="14">
        <f>G5+G6+G12+G13+G14+G21+G22+G26</f>
        <v>40032</v>
      </c>
      <c r="H27" s="14"/>
      <c r="I27" s="14">
        <f>I5+I6+I12+I13+I14+I21+I22+I26</f>
        <v>21617.280000000002</v>
      </c>
      <c r="J27" s="14"/>
    </row>
    <row r="28" spans="1:5" ht="22.5" customHeight="1">
      <c r="A28" s="31" t="s">
        <v>42</v>
      </c>
      <c r="B28" s="31"/>
      <c r="C28" s="31"/>
      <c r="D28" s="31"/>
      <c r="E28" s="31"/>
    </row>
    <row r="30" spans="1:7" ht="14.25">
      <c r="A30" t="s">
        <v>43</v>
      </c>
      <c r="G30" t="s">
        <v>44</v>
      </c>
    </row>
  </sheetData>
  <sheetProtection/>
  <mergeCells count="22">
    <mergeCell ref="D22:D25"/>
    <mergeCell ref="E22:E25"/>
    <mergeCell ref="F22:F25"/>
    <mergeCell ref="G3:G4"/>
    <mergeCell ref="G22:G25"/>
    <mergeCell ref="H3:H4"/>
    <mergeCell ref="A22:A25"/>
    <mergeCell ref="B3:B4"/>
    <mergeCell ref="B7:B11"/>
    <mergeCell ref="B15:B20"/>
    <mergeCell ref="B22:B25"/>
    <mergeCell ref="C3:C4"/>
    <mergeCell ref="C22:C25"/>
    <mergeCell ref="A1:J1"/>
    <mergeCell ref="A2:J2"/>
    <mergeCell ref="E3:F3"/>
    <mergeCell ref="A3:A4"/>
    <mergeCell ref="A7:A12"/>
    <mergeCell ref="A15:A21"/>
    <mergeCell ref="D3:D4"/>
    <mergeCell ref="I3:I4"/>
    <mergeCell ref="J3:J4"/>
  </mergeCells>
  <printOptions horizontalCentered="1"/>
  <pageMargins left="0.47" right="0.75" top="1.26" bottom="0.98" header="0.51" footer="0.51"/>
  <pageSetup horizontalDpi="300" verticalDpi="300" orientation="portrait" paperSize="9" scale="87" r:id="rId1"/>
  <headerFooter alignWithMargins="0">
    <oddHeader>&amp;C&amp;"宋体,加粗"&amp;20经营服务中心租点
月电费明细表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5.875" style="0" customWidth="1"/>
    <col min="3" max="3" width="6.25390625" style="0" customWidth="1"/>
    <col min="4" max="5" width="11.375" style="0" customWidth="1"/>
    <col min="6" max="6" width="10.625" style="0" customWidth="1"/>
    <col min="7" max="7" width="9.50390625" style="0" customWidth="1"/>
    <col min="8" max="8" width="10.625" style="0" customWidth="1"/>
    <col min="9" max="9" width="13.875" style="0" customWidth="1"/>
  </cols>
  <sheetData>
    <row r="1" spans="1:9" ht="27.75">
      <c r="A1" s="40"/>
      <c r="B1" s="40"/>
      <c r="C1" s="40"/>
      <c r="D1" s="40"/>
      <c r="E1" s="40"/>
      <c r="F1" s="40"/>
      <c r="G1" s="40"/>
      <c r="H1" s="40"/>
      <c r="I1" s="40"/>
    </row>
    <row r="2" spans="1:9" ht="20.25">
      <c r="A2" s="41" t="s">
        <v>151</v>
      </c>
      <c r="B2" s="41"/>
      <c r="C2" s="41"/>
      <c r="D2" s="41"/>
      <c r="E2" s="41"/>
      <c r="F2" s="41"/>
      <c r="G2" s="41"/>
      <c r="H2" s="41"/>
      <c r="I2" s="41"/>
    </row>
    <row r="3" spans="1:9" ht="14.25">
      <c r="A3" s="42" t="s">
        <v>0</v>
      </c>
      <c r="B3" s="42" t="s">
        <v>16</v>
      </c>
      <c r="C3" s="53"/>
      <c r="D3" s="42" t="s">
        <v>45</v>
      </c>
      <c r="E3" s="42"/>
      <c r="F3" s="53" t="s">
        <v>46</v>
      </c>
      <c r="G3" s="48" t="s">
        <v>21</v>
      </c>
      <c r="H3" s="48" t="s">
        <v>4</v>
      </c>
      <c r="I3" s="42" t="s">
        <v>5</v>
      </c>
    </row>
    <row r="4" spans="1:9" ht="18" customHeight="1">
      <c r="A4" s="42"/>
      <c r="B4" s="42"/>
      <c r="C4" s="54"/>
      <c r="D4" s="14" t="s">
        <v>23</v>
      </c>
      <c r="E4" s="14" t="s">
        <v>24</v>
      </c>
      <c r="F4" s="54"/>
      <c r="G4" s="49"/>
      <c r="H4" s="49"/>
      <c r="I4" s="42"/>
    </row>
    <row r="5" spans="1:9" ht="30.75" customHeight="1">
      <c r="A5" s="14">
        <v>1</v>
      </c>
      <c r="B5" s="14" t="s">
        <v>25</v>
      </c>
      <c r="C5" s="14"/>
      <c r="D5" s="14">
        <v>251</v>
      </c>
      <c r="E5" s="14">
        <v>305</v>
      </c>
      <c r="F5" s="14">
        <f>E5-D5</f>
        <v>54</v>
      </c>
      <c r="G5" s="14">
        <v>3.1</v>
      </c>
      <c r="H5" s="14">
        <f>F5*G5</f>
        <v>167.4</v>
      </c>
      <c r="I5" s="14"/>
    </row>
    <row r="6" spans="1:9" ht="30.75" customHeight="1">
      <c r="A6" s="14">
        <v>2</v>
      </c>
      <c r="B6" s="14" t="s">
        <v>26</v>
      </c>
      <c r="C6" s="14"/>
      <c r="D6" s="14">
        <v>3246</v>
      </c>
      <c r="E6" s="14">
        <v>3273</v>
      </c>
      <c r="F6" s="14">
        <f aca="true" t="shared" si="0" ref="F6:F21">E6-D6</f>
        <v>27</v>
      </c>
      <c r="G6" s="14">
        <v>3.1</v>
      </c>
      <c r="H6" s="14">
        <f aca="true" t="shared" si="1" ref="H6:H23">F6*G6</f>
        <v>83.7</v>
      </c>
      <c r="I6" s="14"/>
    </row>
    <row r="7" spans="1:9" ht="30.75" customHeight="1">
      <c r="A7" s="43">
        <v>3</v>
      </c>
      <c r="B7" s="43" t="s">
        <v>27</v>
      </c>
      <c r="C7" s="1" t="s">
        <v>47</v>
      </c>
      <c r="D7" s="1">
        <v>13395</v>
      </c>
      <c r="E7" s="1">
        <v>13808</v>
      </c>
      <c r="F7" s="14">
        <f t="shared" si="0"/>
        <v>413</v>
      </c>
      <c r="G7" s="14">
        <v>3.1</v>
      </c>
      <c r="H7" s="14">
        <f t="shared" si="1"/>
        <v>1280.3</v>
      </c>
      <c r="I7" s="14"/>
    </row>
    <row r="8" spans="1:9" ht="30.75" customHeight="1">
      <c r="A8" s="44"/>
      <c r="B8" s="44"/>
      <c r="C8" s="1" t="s">
        <v>48</v>
      </c>
      <c r="D8" s="1">
        <v>1996</v>
      </c>
      <c r="E8" s="1">
        <v>2223</v>
      </c>
      <c r="F8" s="14">
        <f t="shared" si="0"/>
        <v>227</v>
      </c>
      <c r="G8" s="14">
        <v>3.1</v>
      </c>
      <c r="H8" s="14">
        <f t="shared" si="1"/>
        <v>703.7</v>
      </c>
      <c r="I8" s="14"/>
    </row>
    <row r="9" spans="1:9" ht="30.75" customHeight="1">
      <c r="A9" s="45"/>
      <c r="B9" s="1" t="s">
        <v>29</v>
      </c>
      <c r="C9" s="26"/>
      <c r="D9" s="1"/>
      <c r="E9" s="1"/>
      <c r="F9" s="14">
        <f>(F7+F8)-50</f>
        <v>590</v>
      </c>
      <c r="G9" s="14">
        <v>3.1</v>
      </c>
      <c r="H9" s="14">
        <f t="shared" si="1"/>
        <v>1829</v>
      </c>
      <c r="I9" s="14"/>
    </row>
    <row r="10" spans="1:9" ht="30.75" customHeight="1">
      <c r="A10" s="1">
        <v>4</v>
      </c>
      <c r="B10" s="1" t="s">
        <v>30</v>
      </c>
      <c r="C10" s="30"/>
      <c r="D10" s="1">
        <v>259</v>
      </c>
      <c r="E10" s="1">
        <v>269</v>
      </c>
      <c r="F10" s="14">
        <f>E10-D10</f>
        <v>10</v>
      </c>
      <c r="G10" s="14">
        <v>3.1</v>
      </c>
      <c r="H10" s="14">
        <f t="shared" si="1"/>
        <v>31</v>
      </c>
      <c r="I10" s="14"/>
    </row>
    <row r="11" spans="1:9" ht="30.75" customHeight="1">
      <c r="A11" s="1">
        <v>5</v>
      </c>
      <c r="B11" s="1" t="s">
        <v>32</v>
      </c>
      <c r="C11" s="16"/>
      <c r="D11" s="1">
        <v>3712</v>
      </c>
      <c r="E11" s="1">
        <v>3801</v>
      </c>
      <c r="F11" s="14">
        <f t="shared" si="0"/>
        <v>89</v>
      </c>
      <c r="G11" s="14">
        <v>3.1</v>
      </c>
      <c r="H11" s="14">
        <f t="shared" si="1"/>
        <v>275.90000000000003</v>
      </c>
      <c r="I11" s="14"/>
    </row>
    <row r="12" spans="1:9" ht="30.75" customHeight="1">
      <c r="A12" s="43">
        <v>6</v>
      </c>
      <c r="B12" s="43" t="s">
        <v>34</v>
      </c>
      <c r="C12" s="1" t="s">
        <v>47</v>
      </c>
      <c r="D12" s="1">
        <v>10754</v>
      </c>
      <c r="E12" s="1">
        <v>10820</v>
      </c>
      <c r="F12" s="14">
        <f t="shared" si="0"/>
        <v>66</v>
      </c>
      <c r="G12" s="14">
        <v>3.1</v>
      </c>
      <c r="H12" s="14">
        <f t="shared" si="1"/>
        <v>204.6</v>
      </c>
      <c r="I12" s="14"/>
    </row>
    <row r="13" spans="1:9" ht="30.75" customHeight="1">
      <c r="A13" s="44"/>
      <c r="B13" s="44"/>
      <c r="C13" s="1" t="s">
        <v>48</v>
      </c>
      <c r="D13" s="1">
        <v>3237</v>
      </c>
      <c r="E13" s="1">
        <v>3370</v>
      </c>
      <c r="F13" s="14">
        <f t="shared" si="0"/>
        <v>133</v>
      </c>
      <c r="G13" s="14">
        <v>3.1</v>
      </c>
      <c r="H13" s="14">
        <f t="shared" si="1"/>
        <v>412.3</v>
      </c>
      <c r="I13" s="14"/>
    </row>
    <row r="14" spans="1:9" ht="30.75" customHeight="1">
      <c r="A14" s="44"/>
      <c r="B14" s="44"/>
      <c r="C14" s="1" t="s">
        <v>49</v>
      </c>
      <c r="D14" s="1">
        <v>2543</v>
      </c>
      <c r="E14" s="1">
        <v>2568</v>
      </c>
      <c r="F14" s="14">
        <f t="shared" si="0"/>
        <v>25</v>
      </c>
      <c r="G14" s="14">
        <v>3.1</v>
      </c>
      <c r="H14" s="14">
        <f t="shared" si="1"/>
        <v>77.5</v>
      </c>
      <c r="I14" s="14"/>
    </row>
    <row r="15" spans="1:9" ht="30.75" customHeight="1">
      <c r="A15" s="44"/>
      <c r="B15" s="45"/>
      <c r="C15" s="1" t="s">
        <v>50</v>
      </c>
      <c r="D15" s="1">
        <v>2109</v>
      </c>
      <c r="E15" s="1">
        <v>2134</v>
      </c>
      <c r="F15" s="14">
        <f t="shared" si="0"/>
        <v>25</v>
      </c>
      <c r="G15" s="14">
        <v>3.1</v>
      </c>
      <c r="H15" s="14">
        <f t="shared" si="1"/>
        <v>77.5</v>
      </c>
      <c r="I15" s="14"/>
    </row>
    <row r="16" spans="1:9" ht="30.75" customHeight="1">
      <c r="A16" s="44"/>
      <c r="B16" s="17"/>
      <c r="C16" s="1" t="s">
        <v>51</v>
      </c>
      <c r="D16" s="1">
        <v>581</v>
      </c>
      <c r="E16" s="1">
        <v>645</v>
      </c>
      <c r="F16" s="14">
        <f t="shared" si="0"/>
        <v>64</v>
      </c>
      <c r="G16" s="14">
        <v>3.1</v>
      </c>
      <c r="H16" s="14">
        <f t="shared" si="1"/>
        <v>198.4</v>
      </c>
      <c r="I16" s="14"/>
    </row>
    <row r="17" spans="1:9" ht="30.75" customHeight="1">
      <c r="A17" s="44"/>
      <c r="B17" s="15" t="s">
        <v>29</v>
      </c>
      <c r="C17" s="15"/>
      <c r="D17" s="1"/>
      <c r="E17" s="1"/>
      <c r="F17" s="14">
        <f>F12+F13+F14+F15+F16</f>
        <v>313</v>
      </c>
      <c r="G17" s="14">
        <v>3.1</v>
      </c>
      <c r="H17" s="14">
        <f t="shared" si="1"/>
        <v>970.3000000000001</v>
      </c>
      <c r="I17" s="14"/>
    </row>
    <row r="18" spans="1:9" ht="30.75" customHeight="1">
      <c r="A18" s="43">
        <v>7</v>
      </c>
      <c r="B18" s="43" t="s">
        <v>36</v>
      </c>
      <c r="C18" s="1" t="s">
        <v>47</v>
      </c>
      <c r="D18" s="1">
        <v>5852</v>
      </c>
      <c r="E18" s="1">
        <v>5962</v>
      </c>
      <c r="F18" s="14">
        <f t="shared" si="0"/>
        <v>110</v>
      </c>
      <c r="G18" s="14">
        <v>3.1</v>
      </c>
      <c r="H18" s="14">
        <f t="shared" si="1"/>
        <v>341</v>
      </c>
      <c r="I18" s="14"/>
    </row>
    <row r="19" spans="1:9" ht="30.75" customHeight="1">
      <c r="A19" s="44"/>
      <c r="B19" s="44"/>
      <c r="C19" s="1" t="s">
        <v>48</v>
      </c>
      <c r="D19" s="1">
        <v>7116</v>
      </c>
      <c r="E19" s="1">
        <v>7379</v>
      </c>
      <c r="F19" s="14">
        <f t="shared" si="0"/>
        <v>263</v>
      </c>
      <c r="G19" s="14">
        <v>3.1</v>
      </c>
      <c r="H19" s="14">
        <f t="shared" si="1"/>
        <v>815.3000000000001</v>
      </c>
      <c r="I19" s="14"/>
    </row>
    <row r="20" spans="1:9" ht="30.75" customHeight="1">
      <c r="A20" s="44"/>
      <c r="B20" s="44"/>
      <c r="C20" s="1" t="s">
        <v>49</v>
      </c>
      <c r="D20" s="1">
        <v>628</v>
      </c>
      <c r="E20" s="1">
        <v>660</v>
      </c>
      <c r="F20" s="14">
        <f t="shared" si="0"/>
        <v>32</v>
      </c>
      <c r="G20" s="14">
        <v>3.1</v>
      </c>
      <c r="H20" s="14">
        <f t="shared" si="1"/>
        <v>99.2</v>
      </c>
      <c r="I20" s="14"/>
    </row>
    <row r="21" spans="1:9" ht="30.75" customHeight="1">
      <c r="A21" s="44"/>
      <c r="B21" s="45"/>
      <c r="C21" s="1" t="s">
        <v>50</v>
      </c>
      <c r="D21" s="1">
        <v>1100</v>
      </c>
      <c r="E21" s="1">
        <v>1126</v>
      </c>
      <c r="F21" s="14">
        <f t="shared" si="0"/>
        <v>26</v>
      </c>
      <c r="G21" s="14">
        <v>3.1</v>
      </c>
      <c r="H21" s="14">
        <f t="shared" si="1"/>
        <v>80.60000000000001</v>
      </c>
      <c r="I21" s="14"/>
    </row>
    <row r="22" spans="1:9" ht="30.75" customHeight="1">
      <c r="A22" s="45"/>
      <c r="B22" s="16" t="s">
        <v>29</v>
      </c>
      <c r="C22" s="16"/>
      <c r="D22" s="1"/>
      <c r="E22" s="1"/>
      <c r="F22" s="14">
        <f>F18+F19+F20+F21</f>
        <v>431</v>
      </c>
      <c r="G22" s="14">
        <v>3.1</v>
      </c>
      <c r="H22" s="14">
        <f t="shared" si="1"/>
        <v>1336.1000000000001</v>
      </c>
      <c r="I22" s="14"/>
    </row>
    <row r="23" spans="1:9" ht="30.75" customHeight="1">
      <c r="A23" s="16">
        <v>8</v>
      </c>
      <c r="B23" s="16" t="s">
        <v>38</v>
      </c>
      <c r="C23" s="16"/>
      <c r="D23" s="1">
        <v>375</v>
      </c>
      <c r="E23" s="1">
        <v>390</v>
      </c>
      <c r="F23" s="14">
        <f>E23-D23</f>
        <v>15</v>
      </c>
      <c r="G23" s="14">
        <v>3.1</v>
      </c>
      <c r="H23" s="14">
        <f t="shared" si="1"/>
        <v>46.5</v>
      </c>
      <c r="I23" s="14"/>
    </row>
    <row r="24" spans="1:9" ht="30.75" customHeight="1">
      <c r="A24" s="2" t="s">
        <v>40</v>
      </c>
      <c r="B24" s="2" t="s">
        <v>41</v>
      </c>
      <c r="C24" s="2"/>
      <c r="D24" s="14"/>
      <c r="E24" s="14"/>
      <c r="F24" s="14">
        <f>F5+F6+F9+F10+F11+F17+F22+F23</f>
        <v>1529</v>
      </c>
      <c r="G24" s="14"/>
      <c r="H24" s="14">
        <f>H5+H6+H9+H10+H11+H17+H22+H23</f>
        <v>4739.900000000001</v>
      </c>
      <c r="I24" s="14"/>
    </row>
    <row r="25" spans="1:9" ht="14.25">
      <c r="A25" s="31" t="s">
        <v>52</v>
      </c>
      <c r="B25" s="31"/>
      <c r="C25" s="31"/>
      <c r="D25" s="31"/>
      <c r="E25" s="31"/>
      <c r="F25" s="31"/>
      <c r="G25" s="31"/>
      <c r="H25" s="31"/>
      <c r="I25" s="31"/>
    </row>
    <row r="27" spans="1:7" ht="14.25">
      <c r="A27" t="s">
        <v>43</v>
      </c>
      <c r="G27" t="s">
        <v>44</v>
      </c>
    </row>
  </sheetData>
  <sheetProtection/>
  <mergeCells count="16">
    <mergeCell ref="A18:A22"/>
    <mergeCell ref="B3:B4"/>
    <mergeCell ref="B7:B8"/>
    <mergeCell ref="B12:B15"/>
    <mergeCell ref="B18:B21"/>
    <mergeCell ref="C3:C4"/>
    <mergeCell ref="A1:I1"/>
    <mergeCell ref="A2:I2"/>
    <mergeCell ref="D3:E3"/>
    <mergeCell ref="A3:A4"/>
    <mergeCell ref="A7:A9"/>
    <mergeCell ref="A12:A17"/>
    <mergeCell ref="F3:F4"/>
    <mergeCell ref="G3:G4"/>
    <mergeCell ref="H3:H4"/>
    <mergeCell ref="I3:I4"/>
  </mergeCells>
  <printOptions horizontalCentered="1"/>
  <pageMargins left="0.47" right="0.75" top="1.26" bottom="0.98" header="0.51" footer="0.51"/>
  <pageSetup horizontalDpi="300" verticalDpi="300" orientation="portrait" paperSize="9" scale="87" r:id="rId1"/>
  <headerFooter alignWithMargins="0">
    <oddHeader>&amp;C&amp;"宋体,加粗"&amp;20经营服务中心租点
月水费明细表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7">
      <selection activeCell="G29" sqref="G29"/>
    </sheetView>
  </sheetViews>
  <sheetFormatPr defaultColWidth="9.00390625" defaultRowHeight="14.25"/>
  <cols>
    <col min="1" max="1" width="4.50390625" style="0" customWidth="1"/>
    <col min="5" max="5" width="9.375" style="0" bestFit="1" customWidth="1"/>
    <col min="7" max="7" width="11.25390625" style="0" customWidth="1"/>
    <col min="8" max="8" width="15.375" style="0" customWidth="1"/>
  </cols>
  <sheetData>
    <row r="1" spans="1:8" ht="7.5" customHeight="1">
      <c r="A1" s="55"/>
      <c r="B1" s="55"/>
      <c r="C1" s="55"/>
      <c r="D1" s="55"/>
      <c r="E1" s="55"/>
      <c r="F1" s="55"/>
      <c r="G1" s="55"/>
      <c r="H1" s="55"/>
    </row>
    <row r="2" spans="1:8" ht="18" customHeight="1">
      <c r="A2" s="41" t="s">
        <v>152</v>
      </c>
      <c r="B2" s="41"/>
      <c r="C2" s="41"/>
      <c r="D2" s="41"/>
      <c r="E2" s="41"/>
      <c r="F2" s="41"/>
      <c r="G2" s="41"/>
      <c r="H2" s="41"/>
    </row>
    <row r="3" spans="1:8" ht="15.75" customHeight="1">
      <c r="A3" s="53" t="s">
        <v>0</v>
      </c>
      <c r="B3" s="53" t="s">
        <v>16</v>
      </c>
      <c r="C3" s="56" t="s">
        <v>19</v>
      </c>
      <c r="D3" s="57"/>
      <c r="E3" s="53" t="s">
        <v>20</v>
      </c>
      <c r="F3" s="48" t="s">
        <v>21</v>
      </c>
      <c r="G3" s="48" t="s">
        <v>4</v>
      </c>
      <c r="H3" s="53" t="s">
        <v>5</v>
      </c>
    </row>
    <row r="4" spans="1:8" ht="12.75" customHeight="1">
      <c r="A4" s="54"/>
      <c r="B4" s="54"/>
      <c r="C4" s="14" t="s">
        <v>23</v>
      </c>
      <c r="D4" s="14" t="s">
        <v>24</v>
      </c>
      <c r="E4" s="54"/>
      <c r="F4" s="49"/>
      <c r="G4" s="49"/>
      <c r="H4" s="54"/>
    </row>
    <row r="5" spans="1:8" ht="21" customHeight="1">
      <c r="A5" s="14">
        <v>1</v>
      </c>
      <c r="B5" s="1" t="s">
        <v>53</v>
      </c>
      <c r="C5" s="14">
        <v>108375</v>
      </c>
      <c r="D5" s="14">
        <v>111686</v>
      </c>
      <c r="E5" s="14">
        <f aca="true" t="shared" si="0" ref="E5:E14">D5-C5</f>
        <v>3311</v>
      </c>
      <c r="F5" s="14">
        <v>0.54</v>
      </c>
      <c r="G5" s="14">
        <f>E5*F5</f>
        <v>1787.94</v>
      </c>
      <c r="H5" s="14"/>
    </row>
    <row r="6" spans="1:8" ht="21" customHeight="1">
      <c r="A6" s="14">
        <v>2</v>
      </c>
      <c r="B6" s="1" t="s">
        <v>54</v>
      </c>
      <c r="C6" s="14">
        <v>1046</v>
      </c>
      <c r="D6" s="14">
        <v>2049</v>
      </c>
      <c r="E6" s="14">
        <f t="shared" si="0"/>
        <v>1003</v>
      </c>
      <c r="F6" s="14">
        <v>0.54</v>
      </c>
      <c r="G6" s="14">
        <f aca="true" t="shared" si="1" ref="G6:G20">E6*F6</f>
        <v>541.62</v>
      </c>
      <c r="H6" s="14"/>
    </row>
    <row r="7" spans="1:8" ht="21" customHeight="1">
      <c r="A7" s="14">
        <v>3</v>
      </c>
      <c r="B7" s="1" t="s">
        <v>55</v>
      </c>
      <c r="C7" s="14">
        <v>93558</v>
      </c>
      <c r="D7" s="14">
        <v>94819</v>
      </c>
      <c r="E7" s="14">
        <f t="shared" si="0"/>
        <v>1261</v>
      </c>
      <c r="F7" s="14">
        <v>0.54</v>
      </c>
      <c r="G7" s="14">
        <f t="shared" si="1"/>
        <v>680.94</v>
      </c>
      <c r="H7" s="14"/>
    </row>
    <row r="8" spans="1:8" ht="21" customHeight="1">
      <c r="A8" s="43">
        <v>4</v>
      </c>
      <c r="B8" s="43" t="s">
        <v>56</v>
      </c>
      <c r="C8" s="15">
        <v>63242</v>
      </c>
      <c r="D8" s="15">
        <v>64230</v>
      </c>
      <c r="E8" s="15">
        <f t="shared" si="0"/>
        <v>988</v>
      </c>
      <c r="F8" s="14">
        <v>0.54</v>
      </c>
      <c r="G8" s="14">
        <f t="shared" si="1"/>
        <v>533.52</v>
      </c>
      <c r="H8" s="14"/>
    </row>
    <row r="9" spans="1:8" ht="21" customHeight="1">
      <c r="A9" s="44"/>
      <c r="B9" s="44"/>
      <c r="C9" s="15">
        <v>111898</v>
      </c>
      <c r="D9" s="15">
        <v>112861</v>
      </c>
      <c r="E9" s="15">
        <f t="shared" si="0"/>
        <v>963</v>
      </c>
      <c r="F9" s="14">
        <v>0.54</v>
      </c>
      <c r="G9" s="14">
        <f t="shared" si="1"/>
        <v>520.02</v>
      </c>
      <c r="H9" s="14"/>
    </row>
    <row r="10" spans="1:8" ht="21" customHeight="1">
      <c r="A10" s="44"/>
      <c r="B10" s="44"/>
      <c r="C10" s="15">
        <v>19708</v>
      </c>
      <c r="D10" s="15">
        <v>20037</v>
      </c>
      <c r="E10" s="15">
        <f t="shared" si="0"/>
        <v>329</v>
      </c>
      <c r="F10" s="14">
        <v>0.54</v>
      </c>
      <c r="G10" s="14">
        <f t="shared" si="1"/>
        <v>177.66000000000003</v>
      </c>
      <c r="H10" s="14"/>
    </row>
    <row r="11" spans="1:8" ht="21" customHeight="1">
      <c r="A11" s="45"/>
      <c r="B11" s="17" t="s">
        <v>29</v>
      </c>
      <c r="C11" s="15"/>
      <c r="D11" s="15"/>
      <c r="E11" s="15">
        <f>E8+E9+E10</f>
        <v>2280</v>
      </c>
      <c r="F11" s="14">
        <v>0.54</v>
      </c>
      <c r="G11" s="14">
        <f>G8+G9+G10</f>
        <v>1231.2</v>
      </c>
      <c r="H11" s="14"/>
    </row>
    <row r="12" spans="1:8" ht="21" customHeight="1">
      <c r="A12" s="58">
        <v>5</v>
      </c>
      <c r="B12" s="58" t="s">
        <v>57</v>
      </c>
      <c r="C12" s="27">
        <v>59674</v>
      </c>
      <c r="D12" s="27">
        <v>60347</v>
      </c>
      <c r="E12" s="27">
        <f t="shared" si="0"/>
        <v>673</v>
      </c>
      <c r="F12" s="14">
        <v>0.54</v>
      </c>
      <c r="G12" s="14">
        <f t="shared" si="1"/>
        <v>363.42</v>
      </c>
      <c r="H12" s="14"/>
    </row>
    <row r="13" spans="1:8" ht="21" customHeight="1">
      <c r="A13" s="59"/>
      <c r="B13" s="59"/>
      <c r="C13" s="27">
        <v>23059</v>
      </c>
      <c r="D13" s="27">
        <v>23272</v>
      </c>
      <c r="E13" s="27">
        <f t="shared" si="0"/>
        <v>213</v>
      </c>
      <c r="F13" s="14">
        <v>0.54</v>
      </c>
      <c r="G13" s="14">
        <f t="shared" si="1"/>
        <v>115.02000000000001</v>
      </c>
      <c r="H13" s="14"/>
    </row>
    <row r="14" spans="1:8" ht="21" customHeight="1">
      <c r="A14" s="59"/>
      <c r="B14" s="45"/>
      <c r="C14" s="27">
        <v>17913</v>
      </c>
      <c r="D14" s="27">
        <v>19621</v>
      </c>
      <c r="E14" s="27">
        <f t="shared" si="0"/>
        <v>1708</v>
      </c>
      <c r="F14" s="14">
        <v>0.54</v>
      </c>
      <c r="G14" s="14">
        <f t="shared" si="1"/>
        <v>922.32</v>
      </c>
      <c r="H14" s="14"/>
    </row>
    <row r="15" spans="1:8" ht="21" customHeight="1">
      <c r="A15" s="45"/>
      <c r="B15" s="28" t="s">
        <v>29</v>
      </c>
      <c r="C15" s="27"/>
      <c r="D15" s="27"/>
      <c r="E15" s="27">
        <f>E12+E13+E14</f>
        <v>2594</v>
      </c>
      <c r="F15" s="14">
        <v>0.54</v>
      </c>
      <c r="G15" s="14">
        <f>G12+G13+G14</f>
        <v>1400.7600000000002</v>
      </c>
      <c r="H15" s="14"/>
    </row>
    <row r="16" spans="1:8" ht="21" customHeight="1">
      <c r="A16" s="14">
        <v>6</v>
      </c>
      <c r="B16" s="1" t="s">
        <v>58</v>
      </c>
      <c r="C16" s="14">
        <v>65201</v>
      </c>
      <c r="D16" s="14">
        <v>65962</v>
      </c>
      <c r="E16" s="27">
        <f>D16-C16</f>
        <v>761</v>
      </c>
      <c r="F16" s="14">
        <v>0.54</v>
      </c>
      <c r="G16" s="14">
        <f t="shared" si="1"/>
        <v>410.94000000000005</v>
      </c>
      <c r="H16" s="14"/>
    </row>
    <row r="17" spans="1:8" ht="21" customHeight="1">
      <c r="A17" s="14">
        <v>7</v>
      </c>
      <c r="B17" s="1" t="s">
        <v>59</v>
      </c>
      <c r="C17" s="14">
        <v>58603</v>
      </c>
      <c r="D17" s="14">
        <v>59330</v>
      </c>
      <c r="E17" s="27">
        <f>D17-C17</f>
        <v>727</v>
      </c>
      <c r="F17" s="14">
        <v>0.54</v>
      </c>
      <c r="G17" s="14">
        <f t="shared" si="1"/>
        <v>392.58000000000004</v>
      </c>
      <c r="H17" s="14"/>
    </row>
    <row r="18" spans="1:8" ht="21" customHeight="1">
      <c r="A18" s="43">
        <v>8</v>
      </c>
      <c r="B18" s="9" t="s">
        <v>60</v>
      </c>
      <c r="C18" s="14">
        <v>10654</v>
      </c>
      <c r="D18" s="14">
        <v>10882</v>
      </c>
      <c r="E18" s="27">
        <f>(D18-C18)*40</f>
        <v>9120</v>
      </c>
      <c r="F18" s="14">
        <v>0.54</v>
      </c>
      <c r="G18" s="14">
        <f t="shared" si="1"/>
        <v>4924.8</v>
      </c>
      <c r="H18" s="14" t="s">
        <v>8</v>
      </c>
    </row>
    <row r="19" spans="1:8" ht="21" customHeight="1">
      <c r="A19" s="45"/>
      <c r="B19" s="9" t="s">
        <v>61</v>
      </c>
      <c r="C19" s="14">
        <v>8249</v>
      </c>
      <c r="D19" s="14">
        <v>8372</v>
      </c>
      <c r="E19" s="27">
        <f>(D19-C19)*40</f>
        <v>4920</v>
      </c>
      <c r="F19" s="14">
        <v>0.54</v>
      </c>
      <c r="G19" s="14">
        <f t="shared" si="1"/>
        <v>2656.8</v>
      </c>
      <c r="H19" s="14" t="s">
        <v>8</v>
      </c>
    </row>
    <row r="20" spans="1:8" ht="21" customHeight="1">
      <c r="A20" s="16">
        <v>9</v>
      </c>
      <c r="B20" s="8" t="s">
        <v>62</v>
      </c>
      <c r="C20" s="14">
        <v>5521</v>
      </c>
      <c r="D20" s="14">
        <v>5864</v>
      </c>
      <c r="E20" s="27">
        <f>(D20-C20)*30</f>
        <v>10290</v>
      </c>
      <c r="F20" s="14">
        <v>0.54</v>
      </c>
      <c r="G20" s="14">
        <f t="shared" si="1"/>
        <v>5556.6</v>
      </c>
      <c r="H20" s="14" t="s">
        <v>7</v>
      </c>
    </row>
    <row r="21" spans="1:8" ht="21" customHeight="1">
      <c r="A21" s="14"/>
      <c r="B21" s="1" t="s">
        <v>29</v>
      </c>
      <c r="C21" s="14"/>
      <c r="D21" s="14"/>
      <c r="E21" s="27">
        <f>E18+E19+E20</f>
        <v>24330</v>
      </c>
      <c r="F21" s="14"/>
      <c r="G21" s="14">
        <f>G18+G19+G20</f>
        <v>13138.2</v>
      </c>
      <c r="H21" s="14"/>
    </row>
    <row r="22" spans="1:8" ht="21" customHeight="1">
      <c r="A22" s="14">
        <v>10</v>
      </c>
      <c r="B22" s="1" t="s">
        <v>63</v>
      </c>
      <c r="C22" s="14">
        <v>26031</v>
      </c>
      <c r="D22" s="14">
        <v>26518</v>
      </c>
      <c r="E22" s="27">
        <f>(D22-C22)*40</f>
        <v>19480</v>
      </c>
      <c r="F22" s="14">
        <v>0.54</v>
      </c>
      <c r="G22" s="14">
        <f aca="true" t="shared" si="2" ref="G22:G27">E22*F22</f>
        <v>10519.2</v>
      </c>
      <c r="H22" s="14" t="s">
        <v>8</v>
      </c>
    </row>
    <row r="23" spans="1:8" ht="21" customHeight="1">
      <c r="A23" s="12">
        <v>11</v>
      </c>
      <c r="B23" s="25" t="s">
        <v>64</v>
      </c>
      <c r="C23" s="14">
        <v>17993</v>
      </c>
      <c r="D23" s="14">
        <v>18477</v>
      </c>
      <c r="E23" s="27">
        <f>(D23-C23)*40</f>
        <v>19360</v>
      </c>
      <c r="F23" s="14">
        <v>0.54</v>
      </c>
      <c r="G23" s="14">
        <f t="shared" si="2"/>
        <v>10454.400000000001</v>
      </c>
      <c r="H23" s="14" t="s">
        <v>8</v>
      </c>
    </row>
    <row r="24" spans="1:8" ht="21" customHeight="1">
      <c r="A24" s="12">
        <v>12</v>
      </c>
      <c r="B24" s="25" t="s">
        <v>65</v>
      </c>
      <c r="C24" s="14">
        <v>12034</v>
      </c>
      <c r="D24" s="14">
        <v>13438</v>
      </c>
      <c r="E24" s="27">
        <f>D24-C24</f>
        <v>1404</v>
      </c>
      <c r="F24" s="14">
        <v>0.54</v>
      </c>
      <c r="G24" s="14">
        <f t="shared" si="2"/>
        <v>758.1600000000001</v>
      </c>
      <c r="H24" s="14"/>
    </row>
    <row r="25" spans="1:8" ht="21" customHeight="1">
      <c r="A25" s="12">
        <v>13</v>
      </c>
      <c r="B25" s="25" t="s">
        <v>66</v>
      </c>
      <c r="C25" s="14">
        <v>3764</v>
      </c>
      <c r="D25" s="14">
        <v>4418</v>
      </c>
      <c r="E25" s="27">
        <f>D25-C25</f>
        <v>654</v>
      </c>
      <c r="F25" s="14">
        <v>0.54</v>
      </c>
      <c r="G25" s="14">
        <f t="shared" si="2"/>
        <v>353.16</v>
      </c>
      <c r="H25" s="14"/>
    </row>
    <row r="26" spans="1:8" ht="21" customHeight="1">
      <c r="A26" s="12">
        <v>14</v>
      </c>
      <c r="B26" s="25" t="s">
        <v>67</v>
      </c>
      <c r="C26" s="14">
        <v>2175</v>
      </c>
      <c r="D26" s="14">
        <v>2225</v>
      </c>
      <c r="E26" s="27">
        <f>D26-C26</f>
        <v>50</v>
      </c>
      <c r="F26" s="14">
        <v>0.54</v>
      </c>
      <c r="G26" s="14">
        <f t="shared" si="2"/>
        <v>27</v>
      </c>
      <c r="H26" s="14"/>
    </row>
    <row r="27" spans="1:8" ht="21" customHeight="1">
      <c r="A27" s="12">
        <v>15</v>
      </c>
      <c r="B27" s="25" t="s">
        <v>126</v>
      </c>
      <c r="C27" s="14">
        <v>5578</v>
      </c>
      <c r="D27" s="14">
        <v>6288</v>
      </c>
      <c r="E27" s="27">
        <f>D27-C27</f>
        <v>710</v>
      </c>
      <c r="F27" s="14">
        <v>0.54</v>
      </c>
      <c r="G27" s="14">
        <f t="shared" si="2"/>
        <v>383.40000000000003</v>
      </c>
      <c r="H27" s="14"/>
    </row>
    <row r="28" spans="1:8" ht="21" customHeight="1">
      <c r="A28" s="12">
        <v>16</v>
      </c>
      <c r="B28" s="25" t="s">
        <v>29</v>
      </c>
      <c r="C28" s="14"/>
      <c r="D28" s="14"/>
      <c r="E28" s="27">
        <f>E22+E23-E24-E25-E26-E27</f>
        <v>36022</v>
      </c>
      <c r="F28" s="14"/>
      <c r="G28" s="14">
        <f>E28*0.54</f>
        <v>19451.88</v>
      </c>
      <c r="H28" s="14"/>
    </row>
    <row r="29" spans="1:8" ht="21" customHeight="1">
      <c r="A29" s="25">
        <v>17</v>
      </c>
      <c r="B29" s="25" t="s">
        <v>68</v>
      </c>
      <c r="C29" s="14">
        <v>9185</v>
      </c>
      <c r="D29" s="14">
        <v>9373</v>
      </c>
      <c r="E29" s="27">
        <f>(D29-C29)*40</f>
        <v>7520</v>
      </c>
      <c r="F29" s="14"/>
      <c r="G29" s="14">
        <f>E29*0.54</f>
        <v>4060.8</v>
      </c>
      <c r="H29" s="14" t="s">
        <v>8</v>
      </c>
    </row>
    <row r="30" spans="1:8" ht="21" customHeight="1">
      <c r="A30" s="2" t="s">
        <v>40</v>
      </c>
      <c r="B30" s="1" t="s">
        <v>41</v>
      </c>
      <c r="C30" s="14"/>
      <c r="D30" s="14"/>
      <c r="E30" s="14">
        <f>E5+E6+E7+E11+E15+E16+E17+E21+E28+E29</f>
        <v>79809</v>
      </c>
      <c r="F30" s="14"/>
      <c r="G30" s="14">
        <f>G5+G6+G7+G11+G15+G16+G17+G21+G28+G29</f>
        <v>43096.86</v>
      </c>
      <c r="H30" s="14"/>
    </row>
    <row r="31" ht="24" customHeight="1">
      <c r="A31" t="s">
        <v>125</v>
      </c>
    </row>
    <row r="32" spans="1:2" ht="24" customHeight="1">
      <c r="A32" t="s">
        <v>69</v>
      </c>
      <c r="B32" s="29"/>
    </row>
    <row r="33" ht="24" customHeight="1"/>
    <row r="34" ht="24" customHeight="1"/>
  </sheetData>
  <sheetProtection/>
  <mergeCells count="14">
    <mergeCell ref="A18:A19"/>
    <mergeCell ref="B3:B4"/>
    <mergeCell ref="B8:B10"/>
    <mergeCell ref="B12:B14"/>
    <mergeCell ref="E3:E4"/>
    <mergeCell ref="F3:F4"/>
    <mergeCell ref="A1:H1"/>
    <mergeCell ref="A2:H2"/>
    <mergeCell ref="C3:D3"/>
    <mergeCell ref="A3:A4"/>
    <mergeCell ref="A8:A11"/>
    <mergeCell ref="A12:A15"/>
    <mergeCell ref="G3:G4"/>
    <mergeCell ref="H3:H4"/>
  </mergeCells>
  <printOptions horizontalCentered="1"/>
  <pageMargins left="0.75" right="0.75" top="1.34" bottom="0.98" header="0.87" footer="0.51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6">
      <selection activeCell="D29" sqref="D29"/>
    </sheetView>
  </sheetViews>
  <sheetFormatPr defaultColWidth="9.00390625" defaultRowHeight="14.25"/>
  <cols>
    <col min="1" max="1" width="5.125" style="0" customWidth="1"/>
    <col min="5" max="5" width="10.00390625" style="0" customWidth="1"/>
    <col min="7" max="7" width="11.125" style="0" customWidth="1"/>
    <col min="8" max="8" width="16.625" style="0" customWidth="1"/>
  </cols>
  <sheetData>
    <row r="1" spans="1:8" ht="1.5" customHeight="1">
      <c r="A1" s="55"/>
      <c r="B1" s="55"/>
      <c r="C1" s="55"/>
      <c r="D1" s="55"/>
      <c r="E1" s="55"/>
      <c r="F1" s="55"/>
      <c r="G1" s="55"/>
      <c r="H1" s="55"/>
    </row>
    <row r="2" spans="1:8" ht="15.75" customHeight="1">
      <c r="A2" s="41" t="s">
        <v>152</v>
      </c>
      <c r="B2" s="41"/>
      <c r="C2" s="41"/>
      <c r="D2" s="41"/>
      <c r="E2" s="41"/>
      <c r="F2" s="41"/>
      <c r="G2" s="41"/>
      <c r="H2" s="41"/>
    </row>
    <row r="3" spans="1:8" ht="16.5" customHeight="1">
      <c r="A3" s="53" t="s">
        <v>0</v>
      </c>
      <c r="B3" s="53" t="s">
        <v>16</v>
      </c>
      <c r="C3" s="56" t="s">
        <v>45</v>
      </c>
      <c r="D3" s="57"/>
      <c r="E3" s="53" t="s">
        <v>46</v>
      </c>
      <c r="F3" s="48" t="s">
        <v>21</v>
      </c>
      <c r="G3" s="48" t="s">
        <v>70</v>
      </c>
      <c r="H3" s="53" t="s">
        <v>5</v>
      </c>
    </row>
    <row r="4" spans="1:8" ht="15" customHeight="1">
      <c r="A4" s="54"/>
      <c r="B4" s="54"/>
      <c r="C4" s="14" t="s">
        <v>23</v>
      </c>
      <c r="D4" s="14" t="s">
        <v>24</v>
      </c>
      <c r="E4" s="54"/>
      <c r="F4" s="49"/>
      <c r="G4" s="49"/>
      <c r="H4" s="54"/>
    </row>
    <row r="5" spans="1:8" ht="22.5" customHeight="1">
      <c r="A5" s="43">
        <v>1</v>
      </c>
      <c r="B5" s="43" t="s">
        <v>53</v>
      </c>
      <c r="C5" s="14">
        <v>2499</v>
      </c>
      <c r="D5" s="14">
        <v>2519</v>
      </c>
      <c r="E5" s="14">
        <f>D5-C5</f>
        <v>20</v>
      </c>
      <c r="F5" s="14">
        <v>3.1</v>
      </c>
      <c r="G5" s="14">
        <f>E5*F5</f>
        <v>62</v>
      </c>
      <c r="H5" s="14"/>
    </row>
    <row r="6" spans="1:8" ht="22.5" customHeight="1">
      <c r="A6" s="44"/>
      <c r="B6" s="45"/>
      <c r="C6" s="14">
        <v>369</v>
      </c>
      <c r="D6" s="14">
        <v>379</v>
      </c>
      <c r="E6" s="14">
        <f>D6-C6</f>
        <v>10</v>
      </c>
      <c r="F6" s="14">
        <v>3.1</v>
      </c>
      <c r="G6" s="14">
        <f>E6*F6</f>
        <v>31</v>
      </c>
      <c r="H6" s="14"/>
    </row>
    <row r="7" spans="1:8" ht="22.5" customHeight="1">
      <c r="A7" s="45"/>
      <c r="B7" s="1" t="s">
        <v>29</v>
      </c>
      <c r="C7" s="14"/>
      <c r="D7" s="14"/>
      <c r="E7" s="14">
        <f>E5+E6</f>
        <v>30</v>
      </c>
      <c r="F7" s="14">
        <v>3.1</v>
      </c>
      <c r="G7" s="14">
        <f>G5+G6</f>
        <v>93</v>
      </c>
      <c r="H7" s="14"/>
    </row>
    <row r="8" spans="1:8" ht="22.5" customHeight="1">
      <c r="A8" s="43">
        <v>2</v>
      </c>
      <c r="B8" s="43" t="s">
        <v>54</v>
      </c>
      <c r="C8" s="14">
        <v>2789</v>
      </c>
      <c r="D8" s="14">
        <v>2809</v>
      </c>
      <c r="E8" s="14">
        <f aca="true" t="shared" si="0" ref="E8:E25">D8-C8</f>
        <v>20</v>
      </c>
      <c r="F8" s="14">
        <v>3.1</v>
      </c>
      <c r="G8" s="14">
        <f aca="true" t="shared" si="1" ref="G8:G25">E8*F8</f>
        <v>62</v>
      </c>
      <c r="H8" s="14"/>
    </row>
    <row r="9" spans="1:8" ht="22.5" customHeight="1">
      <c r="A9" s="44"/>
      <c r="B9" s="45"/>
      <c r="C9" s="14">
        <v>420</v>
      </c>
      <c r="D9" s="14">
        <v>440</v>
      </c>
      <c r="E9" s="14">
        <f t="shared" si="0"/>
        <v>20</v>
      </c>
      <c r="F9" s="14">
        <v>3.1</v>
      </c>
      <c r="G9" s="14">
        <f t="shared" si="1"/>
        <v>62</v>
      </c>
      <c r="H9" s="14"/>
    </row>
    <row r="10" spans="1:8" ht="22.5" customHeight="1">
      <c r="A10" s="45"/>
      <c r="B10" s="17" t="s">
        <v>29</v>
      </c>
      <c r="C10" s="14"/>
      <c r="D10" s="14"/>
      <c r="E10" s="14">
        <f>E8+E9</f>
        <v>40</v>
      </c>
      <c r="F10" s="14">
        <v>3.1</v>
      </c>
      <c r="G10" s="14">
        <f>G8+G9</f>
        <v>124</v>
      </c>
      <c r="H10" s="14"/>
    </row>
    <row r="11" spans="1:8" ht="22.5" customHeight="1">
      <c r="A11" s="43">
        <v>3</v>
      </c>
      <c r="B11" s="43" t="s">
        <v>55</v>
      </c>
      <c r="C11" s="14">
        <v>2320</v>
      </c>
      <c r="D11" s="14">
        <v>2335</v>
      </c>
      <c r="E11" s="14">
        <f t="shared" si="0"/>
        <v>15</v>
      </c>
      <c r="F11" s="14">
        <v>3.1</v>
      </c>
      <c r="G11" s="14">
        <f t="shared" si="1"/>
        <v>46.5</v>
      </c>
      <c r="H11" s="14"/>
    </row>
    <row r="12" spans="1:8" ht="22.5" customHeight="1">
      <c r="A12" s="44"/>
      <c r="B12" s="45"/>
      <c r="C12" s="14">
        <v>1564</v>
      </c>
      <c r="D12" s="14">
        <v>1579</v>
      </c>
      <c r="E12" s="14">
        <f t="shared" si="0"/>
        <v>15</v>
      </c>
      <c r="F12" s="14">
        <v>3.1</v>
      </c>
      <c r="G12" s="14">
        <f t="shared" si="1"/>
        <v>46.5</v>
      </c>
      <c r="H12" s="14"/>
    </row>
    <row r="13" spans="1:8" ht="22.5" customHeight="1">
      <c r="A13" s="45"/>
      <c r="B13" s="17" t="s">
        <v>29</v>
      </c>
      <c r="C13" s="14"/>
      <c r="D13" s="14"/>
      <c r="E13" s="14">
        <f>E11+E12</f>
        <v>30</v>
      </c>
      <c r="F13" s="14">
        <v>3.1</v>
      </c>
      <c r="G13" s="14">
        <f>G11+G12</f>
        <v>93</v>
      </c>
      <c r="H13" s="14"/>
    </row>
    <row r="14" spans="1:8" ht="22.5" customHeight="1">
      <c r="A14" s="43">
        <v>4</v>
      </c>
      <c r="B14" s="43" t="s">
        <v>56</v>
      </c>
      <c r="C14" s="14">
        <v>2674</v>
      </c>
      <c r="D14" s="14">
        <v>2714</v>
      </c>
      <c r="E14" s="14">
        <f t="shared" si="0"/>
        <v>40</v>
      </c>
      <c r="F14" s="14">
        <v>3.1</v>
      </c>
      <c r="G14" s="14">
        <f t="shared" si="1"/>
        <v>124</v>
      </c>
      <c r="H14" s="14"/>
    </row>
    <row r="15" spans="1:8" ht="22.5" customHeight="1">
      <c r="A15" s="44"/>
      <c r="B15" s="45"/>
      <c r="C15" s="14">
        <v>6198</v>
      </c>
      <c r="D15" s="14">
        <v>6218</v>
      </c>
      <c r="E15" s="14">
        <f t="shared" si="0"/>
        <v>20</v>
      </c>
      <c r="F15" s="14">
        <v>3.1</v>
      </c>
      <c r="G15" s="14">
        <f t="shared" si="1"/>
        <v>62</v>
      </c>
      <c r="H15" s="14"/>
    </row>
    <row r="16" spans="1:8" ht="22.5" customHeight="1">
      <c r="A16" s="45"/>
      <c r="B16" s="17" t="s">
        <v>29</v>
      </c>
      <c r="C16" s="14"/>
      <c r="D16" s="14"/>
      <c r="E16" s="14">
        <f>E14+E15</f>
        <v>60</v>
      </c>
      <c r="F16" s="14">
        <v>3.1</v>
      </c>
      <c r="G16" s="14">
        <f>G14+G15</f>
        <v>186</v>
      </c>
      <c r="H16" s="14"/>
    </row>
    <row r="17" spans="1:8" ht="22.5" customHeight="1">
      <c r="A17" s="58">
        <v>5</v>
      </c>
      <c r="B17" s="58" t="s">
        <v>57</v>
      </c>
      <c r="C17" s="14">
        <v>2831</v>
      </c>
      <c r="D17" s="14">
        <v>2851</v>
      </c>
      <c r="E17" s="14">
        <f t="shared" si="0"/>
        <v>20</v>
      </c>
      <c r="F17" s="14">
        <v>3.1</v>
      </c>
      <c r="G17" s="14">
        <f t="shared" si="1"/>
        <v>62</v>
      </c>
      <c r="H17" s="14"/>
    </row>
    <row r="18" spans="1:8" ht="22.5" customHeight="1">
      <c r="A18" s="59"/>
      <c r="B18" s="59"/>
      <c r="C18" s="14">
        <v>760</v>
      </c>
      <c r="D18" s="14">
        <v>775</v>
      </c>
      <c r="E18" s="14">
        <f t="shared" si="0"/>
        <v>15</v>
      </c>
      <c r="F18" s="14">
        <v>3.1</v>
      </c>
      <c r="G18" s="14">
        <f t="shared" si="1"/>
        <v>46.5</v>
      </c>
      <c r="H18" s="14"/>
    </row>
    <row r="19" spans="1:8" ht="22.5" customHeight="1">
      <c r="A19" s="59"/>
      <c r="B19" s="44"/>
      <c r="C19" s="14">
        <v>117</v>
      </c>
      <c r="D19" s="14">
        <v>197</v>
      </c>
      <c r="E19" s="14">
        <f t="shared" si="0"/>
        <v>80</v>
      </c>
      <c r="F19" s="14">
        <v>3.1</v>
      </c>
      <c r="G19" s="14">
        <f t="shared" si="1"/>
        <v>248</v>
      </c>
      <c r="H19" s="14"/>
    </row>
    <row r="20" spans="1:8" ht="22.5" customHeight="1">
      <c r="A20" s="45"/>
      <c r="B20" s="3" t="s">
        <v>29</v>
      </c>
      <c r="C20" s="14"/>
      <c r="D20" s="14"/>
      <c r="E20" s="14">
        <f>E17+E18+E19</f>
        <v>115</v>
      </c>
      <c r="F20" s="14">
        <v>3.1</v>
      </c>
      <c r="G20" s="14">
        <f>G17+G18+G19</f>
        <v>356.5</v>
      </c>
      <c r="H20" s="14"/>
    </row>
    <row r="21" spans="1:8" ht="22.5" customHeight="1">
      <c r="A21" s="43">
        <v>6</v>
      </c>
      <c r="B21" s="43" t="s">
        <v>58</v>
      </c>
      <c r="C21" s="14">
        <v>3334</v>
      </c>
      <c r="D21" s="14">
        <v>3349</v>
      </c>
      <c r="E21" s="14">
        <f>D21-C21</f>
        <v>15</v>
      </c>
      <c r="F21" s="14">
        <v>3.1</v>
      </c>
      <c r="G21" s="14">
        <f t="shared" si="1"/>
        <v>46.5</v>
      </c>
      <c r="H21" s="14"/>
    </row>
    <row r="22" spans="1:8" ht="22.5" customHeight="1">
      <c r="A22" s="44"/>
      <c r="B22" s="45"/>
      <c r="C22" s="14">
        <v>301</v>
      </c>
      <c r="D22" s="14">
        <v>311</v>
      </c>
      <c r="E22" s="14">
        <f t="shared" si="0"/>
        <v>10</v>
      </c>
      <c r="F22" s="14">
        <v>3.1</v>
      </c>
      <c r="G22" s="14">
        <f t="shared" si="1"/>
        <v>31</v>
      </c>
      <c r="H22" s="14"/>
    </row>
    <row r="23" spans="1:8" ht="22.5" customHeight="1">
      <c r="A23" s="45"/>
      <c r="B23" s="1" t="s">
        <v>29</v>
      </c>
      <c r="C23" s="14"/>
      <c r="D23" s="14"/>
      <c r="E23" s="14">
        <f>E21+E22</f>
        <v>25</v>
      </c>
      <c r="F23" s="14">
        <v>3.1</v>
      </c>
      <c r="G23" s="14">
        <f>G21+G22</f>
        <v>77.5</v>
      </c>
      <c r="H23" s="14"/>
    </row>
    <row r="24" spans="1:8" ht="22.5" customHeight="1">
      <c r="A24" s="43">
        <v>7</v>
      </c>
      <c r="B24" s="43" t="s">
        <v>59</v>
      </c>
      <c r="C24" s="14">
        <v>4502</v>
      </c>
      <c r="D24" s="14">
        <v>4512</v>
      </c>
      <c r="E24" s="14">
        <v>10</v>
      </c>
      <c r="F24" s="14">
        <v>3.1</v>
      </c>
      <c r="G24" s="14">
        <f t="shared" si="1"/>
        <v>31</v>
      </c>
      <c r="H24" s="14"/>
    </row>
    <row r="25" spans="1:8" ht="22.5" customHeight="1">
      <c r="A25" s="44"/>
      <c r="B25" s="45"/>
      <c r="C25" s="14">
        <v>315</v>
      </c>
      <c r="D25" s="14">
        <v>325</v>
      </c>
      <c r="E25" s="14">
        <f t="shared" si="0"/>
        <v>10</v>
      </c>
      <c r="F25" s="14">
        <v>3.1</v>
      </c>
      <c r="G25" s="14">
        <f t="shared" si="1"/>
        <v>31</v>
      </c>
      <c r="H25" s="14"/>
    </row>
    <row r="26" spans="1:8" ht="22.5" customHeight="1">
      <c r="A26" s="45"/>
      <c r="B26" s="3" t="s">
        <v>29</v>
      </c>
      <c r="C26" s="21"/>
      <c r="D26" s="21"/>
      <c r="E26" s="14">
        <f>E24+E25</f>
        <v>20</v>
      </c>
      <c r="F26" s="14">
        <v>3.1</v>
      </c>
      <c r="G26" s="14">
        <f>G24+G25</f>
        <v>62</v>
      </c>
      <c r="H26" s="14"/>
    </row>
    <row r="27" spans="1:8" ht="22.5" customHeight="1">
      <c r="A27" s="1">
        <v>8</v>
      </c>
      <c r="B27" s="4" t="s">
        <v>71</v>
      </c>
      <c r="C27" s="22">
        <v>4980</v>
      </c>
      <c r="D27" s="22">
        <v>6623</v>
      </c>
      <c r="E27" s="14">
        <f>D27-C27</f>
        <v>1643</v>
      </c>
      <c r="F27" s="14">
        <v>3.1</v>
      </c>
      <c r="G27" s="14">
        <f>E27*F27</f>
        <v>5093.3</v>
      </c>
      <c r="H27" s="14"/>
    </row>
    <row r="28" spans="1:8" ht="22.5" customHeight="1">
      <c r="A28" s="23">
        <v>9</v>
      </c>
      <c r="B28" s="24" t="s">
        <v>72</v>
      </c>
      <c r="C28" s="22">
        <v>7436</v>
      </c>
      <c r="D28" s="22">
        <v>8390</v>
      </c>
      <c r="E28" s="14">
        <f>D28-C28</f>
        <v>954</v>
      </c>
      <c r="F28" s="14">
        <v>3.1</v>
      </c>
      <c r="G28" s="14">
        <f>E28*F28</f>
        <v>2957.4</v>
      </c>
      <c r="H28" s="14"/>
    </row>
    <row r="29" spans="1:8" ht="22.5" customHeight="1">
      <c r="A29" s="60" t="s">
        <v>40</v>
      </c>
      <c r="B29" s="61"/>
      <c r="C29" s="14"/>
      <c r="D29" s="14"/>
      <c r="E29" s="14">
        <f>E7+E10+E13+E16+E20+E23+E26+E27+E28</f>
        <v>2917</v>
      </c>
      <c r="F29" s="14"/>
      <c r="G29" s="14">
        <f>G7+G10+G13+G16+G20+G23+G26+G27+G28</f>
        <v>9042.7</v>
      </c>
      <c r="H29" s="14"/>
    </row>
    <row r="31" spans="1:7" ht="14.25">
      <c r="A31" t="s">
        <v>43</v>
      </c>
      <c r="G31" t="s">
        <v>44</v>
      </c>
    </row>
  </sheetData>
  <sheetProtection/>
  <mergeCells count="24">
    <mergeCell ref="B5:B6"/>
    <mergeCell ref="B8:B9"/>
    <mergeCell ref="A17:A20"/>
    <mergeCell ref="B24:B25"/>
    <mergeCell ref="A21:A23"/>
    <mergeCell ref="B11:B12"/>
    <mergeCell ref="A1:H1"/>
    <mergeCell ref="A2:H2"/>
    <mergeCell ref="C3:D3"/>
    <mergeCell ref="E3:E4"/>
    <mergeCell ref="F3:F4"/>
    <mergeCell ref="G3:G4"/>
    <mergeCell ref="H3:H4"/>
    <mergeCell ref="B3:B4"/>
    <mergeCell ref="A29:B29"/>
    <mergeCell ref="A3:A4"/>
    <mergeCell ref="A5:A7"/>
    <mergeCell ref="A8:A10"/>
    <mergeCell ref="A11:A13"/>
    <mergeCell ref="A14:A16"/>
    <mergeCell ref="A24:A26"/>
    <mergeCell ref="B14:B15"/>
    <mergeCell ref="B17:B19"/>
    <mergeCell ref="B21:B22"/>
  </mergeCells>
  <printOptions horizontalCentered="1"/>
  <pageMargins left="0.75" right="0.75" top="1.34" bottom="0.98" header="0.87" footer="0.51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4">
      <selection activeCell="H18" sqref="H18"/>
    </sheetView>
  </sheetViews>
  <sheetFormatPr defaultColWidth="9.00390625" defaultRowHeight="14.25"/>
  <cols>
    <col min="1" max="1" width="4.625" style="0" customWidth="1"/>
    <col min="2" max="2" width="14.375" style="0" customWidth="1"/>
    <col min="3" max="3" width="5.875" style="0" customWidth="1"/>
    <col min="4" max="4" width="8.25390625" style="0" customWidth="1"/>
    <col min="5" max="5" width="7.875" style="0" customWidth="1"/>
    <col min="6" max="6" width="8.50390625" style="0" customWidth="1"/>
    <col min="7" max="7" width="8.25390625" style="0" customWidth="1"/>
    <col min="8" max="8" width="9.875" style="0" customWidth="1"/>
    <col min="9" max="9" width="11.875" style="0" customWidth="1"/>
  </cols>
  <sheetData>
    <row r="1" spans="1:9" ht="7.5" customHeight="1">
      <c r="A1" s="55"/>
      <c r="B1" s="55"/>
      <c r="C1" s="55"/>
      <c r="D1" s="55"/>
      <c r="E1" s="55"/>
      <c r="F1" s="55"/>
      <c r="G1" s="55"/>
      <c r="H1" s="55"/>
      <c r="I1" s="55"/>
    </row>
    <row r="2" spans="1:9" ht="20.25">
      <c r="A2" s="41" t="s">
        <v>153</v>
      </c>
      <c r="B2" s="41"/>
      <c r="C2" s="41"/>
      <c r="D2" s="41"/>
      <c r="E2" s="41"/>
      <c r="F2" s="41"/>
      <c r="G2" s="41"/>
      <c r="H2" s="41"/>
      <c r="I2" s="41"/>
    </row>
    <row r="3" spans="1:9" ht="14.25">
      <c r="A3" s="53" t="s">
        <v>0</v>
      </c>
      <c r="B3" s="53" t="s">
        <v>16</v>
      </c>
      <c r="C3" s="53" t="s">
        <v>18</v>
      </c>
      <c r="D3" s="56" t="s">
        <v>19</v>
      </c>
      <c r="E3" s="57"/>
      <c r="F3" s="53" t="s">
        <v>20</v>
      </c>
      <c r="G3" s="48" t="s">
        <v>21</v>
      </c>
      <c r="H3" s="48" t="s">
        <v>4</v>
      </c>
      <c r="I3" s="53" t="s">
        <v>5</v>
      </c>
    </row>
    <row r="4" spans="1:9" ht="12.75" customHeight="1">
      <c r="A4" s="54"/>
      <c r="B4" s="54"/>
      <c r="C4" s="54"/>
      <c r="D4" s="14" t="s">
        <v>23</v>
      </c>
      <c r="E4" s="14" t="s">
        <v>24</v>
      </c>
      <c r="F4" s="54"/>
      <c r="G4" s="49"/>
      <c r="H4" s="49"/>
      <c r="I4" s="54"/>
    </row>
    <row r="5" spans="1:9" ht="23.25" customHeight="1">
      <c r="A5" s="13">
        <v>1</v>
      </c>
      <c r="B5" s="43" t="s">
        <v>73</v>
      </c>
      <c r="C5" s="1"/>
      <c r="D5" s="14">
        <v>64401</v>
      </c>
      <c r="E5" s="14">
        <v>65698</v>
      </c>
      <c r="F5" s="14">
        <f>E5-D5</f>
        <v>1297</v>
      </c>
      <c r="G5" s="14">
        <v>0.54</v>
      </c>
      <c r="H5" s="14">
        <f>F5*G5</f>
        <v>700.38</v>
      </c>
      <c r="I5" s="14"/>
    </row>
    <row r="6" spans="1:9" ht="23.25" customHeight="1">
      <c r="A6" s="43">
        <v>2</v>
      </c>
      <c r="B6" s="45"/>
      <c r="C6" s="1"/>
      <c r="D6" s="14">
        <v>75070</v>
      </c>
      <c r="E6" s="14">
        <v>77282</v>
      </c>
      <c r="F6" s="14">
        <f>E6-D6</f>
        <v>2212</v>
      </c>
      <c r="G6" s="14">
        <v>0.54</v>
      </c>
      <c r="H6" s="14">
        <f aca="true" t="shared" si="0" ref="H6:H20">F6*G6</f>
        <v>1194.48</v>
      </c>
      <c r="I6" s="14"/>
    </row>
    <row r="7" spans="1:9" ht="23.25" customHeight="1">
      <c r="A7" s="45"/>
      <c r="B7" s="17" t="s">
        <v>29</v>
      </c>
      <c r="C7" s="1"/>
      <c r="D7" s="10"/>
      <c r="E7" s="10"/>
      <c r="F7" s="10">
        <f>F5+F6</f>
        <v>3509</v>
      </c>
      <c r="G7" s="14">
        <v>0.54</v>
      </c>
      <c r="H7" s="14">
        <f t="shared" si="0"/>
        <v>1894.8600000000001</v>
      </c>
      <c r="I7" s="14"/>
    </row>
    <row r="8" spans="1:9" ht="23.25" customHeight="1">
      <c r="A8" s="15">
        <v>3</v>
      </c>
      <c r="B8" s="15" t="s">
        <v>74</v>
      </c>
      <c r="C8" s="1"/>
      <c r="D8" s="15">
        <v>138152</v>
      </c>
      <c r="E8" s="15">
        <v>140306</v>
      </c>
      <c r="F8" s="10">
        <f>E8-D8</f>
        <v>2154</v>
      </c>
      <c r="G8" s="14">
        <v>0.54</v>
      </c>
      <c r="H8" s="14">
        <f t="shared" si="0"/>
        <v>1163.16</v>
      </c>
      <c r="I8" s="14"/>
    </row>
    <row r="9" spans="1:9" ht="23.25" customHeight="1">
      <c r="A9" s="14">
        <v>4</v>
      </c>
      <c r="B9" s="1" t="s">
        <v>75</v>
      </c>
      <c r="C9" s="1"/>
      <c r="D9" s="14">
        <v>14986</v>
      </c>
      <c r="E9" s="14">
        <v>15452</v>
      </c>
      <c r="F9" s="14">
        <f aca="true" t="shared" si="1" ref="F9:F19">E9-D9</f>
        <v>466</v>
      </c>
      <c r="G9" s="14">
        <v>0.54</v>
      </c>
      <c r="H9" s="14">
        <f t="shared" si="0"/>
        <v>251.64000000000001</v>
      </c>
      <c r="I9" s="14"/>
    </row>
    <row r="10" spans="1:9" ht="23.25" customHeight="1">
      <c r="A10" s="43">
        <v>5</v>
      </c>
      <c r="B10" s="43" t="s">
        <v>57</v>
      </c>
      <c r="C10" s="1"/>
      <c r="D10" s="14">
        <v>53092</v>
      </c>
      <c r="E10" s="14">
        <v>53693</v>
      </c>
      <c r="F10" s="14">
        <f t="shared" si="1"/>
        <v>601</v>
      </c>
      <c r="G10" s="14">
        <v>0.54</v>
      </c>
      <c r="H10" s="14">
        <f t="shared" si="0"/>
        <v>324.54</v>
      </c>
      <c r="I10" s="14"/>
    </row>
    <row r="11" spans="1:9" ht="23.25" customHeight="1">
      <c r="A11" s="44"/>
      <c r="B11" s="45"/>
      <c r="C11" s="1" t="s">
        <v>39</v>
      </c>
      <c r="D11" s="14">
        <v>3065</v>
      </c>
      <c r="E11" s="14">
        <v>3137</v>
      </c>
      <c r="F11" s="14">
        <f>(E11-D11)*30</f>
        <v>2160</v>
      </c>
      <c r="G11" s="14">
        <v>0.54</v>
      </c>
      <c r="H11" s="14">
        <f t="shared" si="0"/>
        <v>1166.4</v>
      </c>
      <c r="I11" s="14"/>
    </row>
    <row r="12" spans="1:9" ht="23.25" customHeight="1">
      <c r="A12" s="45"/>
      <c r="B12" s="16" t="s">
        <v>29</v>
      </c>
      <c r="C12" s="1"/>
      <c r="D12" s="14"/>
      <c r="E12" s="14"/>
      <c r="F12" s="14">
        <f>F10+F11</f>
        <v>2761</v>
      </c>
      <c r="G12" s="14">
        <v>0.54</v>
      </c>
      <c r="H12" s="14">
        <f t="shared" si="0"/>
        <v>1490.94</v>
      </c>
      <c r="I12" s="14"/>
    </row>
    <row r="13" spans="1:9" ht="23.25" customHeight="1">
      <c r="A13" s="13">
        <v>6</v>
      </c>
      <c r="B13" s="1" t="s">
        <v>76</v>
      </c>
      <c r="C13" s="1"/>
      <c r="D13" s="14">
        <v>114934</v>
      </c>
      <c r="E13" s="14">
        <v>116456</v>
      </c>
      <c r="F13" s="14">
        <f t="shared" si="1"/>
        <v>1522</v>
      </c>
      <c r="G13" s="14">
        <v>0.54</v>
      </c>
      <c r="H13" s="14">
        <f t="shared" si="0"/>
        <v>821.8800000000001</v>
      </c>
      <c r="I13" s="14"/>
    </row>
    <row r="14" spans="1:9" ht="23.25" customHeight="1">
      <c r="A14" s="13">
        <v>7</v>
      </c>
      <c r="B14" s="1" t="s">
        <v>77</v>
      </c>
      <c r="C14" s="1"/>
      <c r="D14" s="14">
        <v>54259</v>
      </c>
      <c r="E14" s="14">
        <v>56009</v>
      </c>
      <c r="F14" s="14">
        <f t="shared" si="1"/>
        <v>1750</v>
      </c>
      <c r="G14" s="14">
        <v>0.54</v>
      </c>
      <c r="H14" s="14">
        <f t="shared" si="0"/>
        <v>945.0000000000001</v>
      </c>
      <c r="I14" s="14"/>
    </row>
    <row r="15" spans="1:9" ht="23.25" customHeight="1">
      <c r="A15" s="15">
        <v>8</v>
      </c>
      <c r="B15" s="15" t="s">
        <v>78</v>
      </c>
      <c r="C15" s="1"/>
      <c r="D15" s="10">
        <v>26465</v>
      </c>
      <c r="E15" s="10">
        <v>27188</v>
      </c>
      <c r="F15" s="10">
        <f t="shared" si="1"/>
        <v>723</v>
      </c>
      <c r="G15" s="14">
        <v>0.54</v>
      </c>
      <c r="H15" s="14">
        <f t="shared" si="0"/>
        <v>390.42</v>
      </c>
      <c r="I15" s="14"/>
    </row>
    <row r="16" spans="1:9" ht="23.25" customHeight="1">
      <c r="A16" s="14">
        <v>9</v>
      </c>
      <c r="B16" s="2" t="s">
        <v>79</v>
      </c>
      <c r="C16" s="2"/>
      <c r="D16" s="14">
        <v>4634</v>
      </c>
      <c r="E16" s="14">
        <v>5133</v>
      </c>
      <c r="F16" s="14">
        <f t="shared" si="1"/>
        <v>499</v>
      </c>
      <c r="G16" s="14">
        <v>0.54</v>
      </c>
      <c r="H16" s="14">
        <f t="shared" si="0"/>
        <v>269.46000000000004</v>
      </c>
      <c r="I16" s="14"/>
    </row>
    <row r="17" spans="1:9" ht="23.25" customHeight="1">
      <c r="A17" s="13">
        <v>10</v>
      </c>
      <c r="B17" s="1" t="s">
        <v>80</v>
      </c>
      <c r="C17" s="2"/>
      <c r="D17" s="14">
        <v>72385</v>
      </c>
      <c r="E17" s="14">
        <v>74308</v>
      </c>
      <c r="F17" s="14">
        <f t="shared" si="1"/>
        <v>1923</v>
      </c>
      <c r="G17" s="14">
        <v>0.54</v>
      </c>
      <c r="H17" s="14">
        <f t="shared" si="0"/>
        <v>1038.42</v>
      </c>
      <c r="I17" s="14"/>
    </row>
    <row r="18" spans="1:9" ht="23.25" customHeight="1">
      <c r="A18" s="13">
        <v>11</v>
      </c>
      <c r="B18" s="18" t="s">
        <v>81</v>
      </c>
      <c r="C18" s="18"/>
      <c r="D18" s="14">
        <v>117604</v>
      </c>
      <c r="E18" s="14">
        <v>120629</v>
      </c>
      <c r="F18" s="14">
        <f t="shared" si="1"/>
        <v>3025</v>
      </c>
      <c r="G18" s="14">
        <v>0.54</v>
      </c>
      <c r="H18" s="14">
        <f t="shared" si="0"/>
        <v>1633.5</v>
      </c>
      <c r="I18" s="14"/>
    </row>
    <row r="19" spans="1:9" ht="23.25" customHeight="1">
      <c r="A19" s="13">
        <v>12</v>
      </c>
      <c r="B19" s="2" t="s">
        <v>82</v>
      </c>
      <c r="C19" s="2"/>
      <c r="D19" s="14">
        <v>113114</v>
      </c>
      <c r="E19" s="14">
        <v>115329</v>
      </c>
      <c r="F19" s="14">
        <f t="shared" si="1"/>
        <v>2215</v>
      </c>
      <c r="G19" s="14">
        <v>0.54</v>
      </c>
      <c r="H19" s="14">
        <f t="shared" si="0"/>
        <v>1196.1000000000001</v>
      </c>
      <c r="I19" s="2"/>
    </row>
    <row r="20" spans="1:9" ht="23.25" customHeight="1">
      <c r="A20" s="13">
        <v>13</v>
      </c>
      <c r="B20" s="2" t="s">
        <v>83</v>
      </c>
      <c r="C20" s="2"/>
      <c r="D20" s="14">
        <v>890</v>
      </c>
      <c r="E20" s="14">
        <v>1073</v>
      </c>
      <c r="F20" s="14">
        <f>(E20-D20)*40</f>
        <v>7320</v>
      </c>
      <c r="G20" s="14">
        <v>0.54</v>
      </c>
      <c r="H20" s="14">
        <f t="shared" si="0"/>
        <v>3952.8</v>
      </c>
      <c r="I20" s="1" t="s">
        <v>8</v>
      </c>
    </row>
    <row r="21" spans="1:9" ht="23.25" customHeight="1">
      <c r="A21" s="13"/>
      <c r="B21" s="1" t="s">
        <v>29</v>
      </c>
      <c r="C21" s="2"/>
      <c r="D21" s="14"/>
      <c r="E21" s="14"/>
      <c r="F21" s="14">
        <f>F19+F20</f>
        <v>9535</v>
      </c>
      <c r="G21" s="14"/>
      <c r="H21" s="14">
        <f>F21*0.54</f>
        <v>5148.900000000001</v>
      </c>
      <c r="I21" s="1"/>
    </row>
    <row r="22" spans="1:9" ht="23.25" customHeight="1">
      <c r="A22" s="13">
        <v>15</v>
      </c>
      <c r="B22" s="2" t="s">
        <v>131</v>
      </c>
      <c r="C22" s="2"/>
      <c r="D22" s="14">
        <v>1946</v>
      </c>
      <c r="E22" s="14">
        <v>2185</v>
      </c>
      <c r="F22" s="14">
        <f>E22-D22</f>
        <v>239</v>
      </c>
      <c r="G22" s="14">
        <v>0.54</v>
      </c>
      <c r="H22" s="14">
        <f>F22*G22</f>
        <v>129.06</v>
      </c>
      <c r="I22" s="2"/>
    </row>
    <row r="23" spans="1:9" ht="23.25" customHeight="1">
      <c r="A23" s="13">
        <v>16</v>
      </c>
      <c r="B23" s="2" t="s">
        <v>84</v>
      </c>
      <c r="C23" s="2" t="s">
        <v>7</v>
      </c>
      <c r="D23" s="14">
        <v>6681</v>
      </c>
      <c r="E23" s="14">
        <v>6919</v>
      </c>
      <c r="F23" s="14">
        <f>(E23-D23)*30</f>
        <v>7140</v>
      </c>
      <c r="G23" s="14">
        <v>0.54</v>
      </c>
      <c r="H23" s="14">
        <f>F23*G23</f>
        <v>3855.6000000000004</v>
      </c>
      <c r="I23" s="2"/>
    </row>
    <row r="24" spans="1:9" ht="23.25" customHeight="1">
      <c r="A24" s="13">
        <v>17</v>
      </c>
      <c r="B24" s="1" t="s">
        <v>29</v>
      </c>
      <c r="C24" s="2"/>
      <c r="D24" s="14"/>
      <c r="E24" s="14"/>
      <c r="F24" s="14">
        <f>F22+F23</f>
        <v>7379</v>
      </c>
      <c r="G24" s="14"/>
      <c r="H24" s="14">
        <f>F24*0.54</f>
        <v>3984.6600000000003</v>
      </c>
      <c r="I24" s="2"/>
    </row>
    <row r="25" spans="1:9" ht="23.25" customHeight="1">
      <c r="A25" s="13">
        <v>20</v>
      </c>
      <c r="B25" s="2" t="s">
        <v>130</v>
      </c>
      <c r="C25" s="2"/>
      <c r="D25" s="14">
        <v>179587</v>
      </c>
      <c r="E25" s="14">
        <v>181137</v>
      </c>
      <c r="F25" s="14">
        <f>E25-D25</f>
        <v>1550</v>
      </c>
      <c r="G25" s="14">
        <v>0.54</v>
      </c>
      <c r="H25" s="14">
        <f>F25*G25</f>
        <v>837</v>
      </c>
      <c r="I25" s="2"/>
    </row>
    <row r="26" spans="1:9" ht="23.25" customHeight="1">
      <c r="A26" s="2"/>
      <c r="B26" s="2" t="s">
        <v>40</v>
      </c>
      <c r="C26" s="2"/>
      <c r="D26" s="2"/>
      <c r="E26" s="2"/>
      <c r="F26" s="14">
        <f>F7+F8+F9+F12+F13+F14+F15+F16+F17+F18+F21+F24+F25</f>
        <v>36796</v>
      </c>
      <c r="G26" s="14"/>
      <c r="H26" s="14">
        <f>H7+H8+H9+H12+H13+H14+H15+H16+H17+H18+H21+H24+H25</f>
        <v>19869.84</v>
      </c>
      <c r="I26" s="14"/>
    </row>
    <row r="27" ht="14.25">
      <c r="F27" s="19"/>
    </row>
    <row r="28" spans="2:3" ht="14.25">
      <c r="B28" s="5"/>
      <c r="C28" s="5"/>
    </row>
    <row r="29" spans="2:8" ht="14.25">
      <c r="B29" s="20" t="s">
        <v>43</v>
      </c>
      <c r="H29" t="s">
        <v>44</v>
      </c>
    </row>
  </sheetData>
  <sheetProtection/>
  <mergeCells count="14">
    <mergeCell ref="F3:F4"/>
    <mergeCell ref="G3:G4"/>
    <mergeCell ref="H3:H4"/>
    <mergeCell ref="I3:I4"/>
    <mergeCell ref="A1:I1"/>
    <mergeCell ref="A2:I2"/>
    <mergeCell ref="D3:E3"/>
    <mergeCell ref="A3:A4"/>
    <mergeCell ref="A6:A7"/>
    <mergeCell ref="A10:A12"/>
    <mergeCell ref="B3:B4"/>
    <mergeCell ref="B5:B6"/>
    <mergeCell ref="B10:B11"/>
    <mergeCell ref="C3:C4"/>
  </mergeCells>
  <printOptions horizontalCentered="1"/>
  <pageMargins left="0.75" right="0.75" top="1.26" bottom="0.98" header="0.63" footer="0.51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7">
      <selection activeCell="F17" sqref="F17"/>
    </sheetView>
  </sheetViews>
  <sheetFormatPr defaultColWidth="9.00390625" defaultRowHeight="14.25"/>
  <cols>
    <col min="1" max="1" width="4.50390625" style="0" customWidth="1"/>
    <col min="2" max="2" width="10.625" style="0" customWidth="1"/>
    <col min="3" max="3" width="6.00390625" style="0" customWidth="1"/>
    <col min="4" max="5" width="8.75390625" style="0" customWidth="1"/>
    <col min="6" max="6" width="11.00390625" style="0" customWidth="1"/>
    <col min="8" max="8" width="10.625" style="0" customWidth="1"/>
    <col min="9" max="9" width="10.875" style="0" customWidth="1"/>
  </cols>
  <sheetData>
    <row r="1" spans="1:9" ht="3.75" customHeight="1">
      <c r="A1" s="55"/>
      <c r="B1" s="55"/>
      <c r="C1" s="55"/>
      <c r="D1" s="55"/>
      <c r="E1" s="55"/>
      <c r="F1" s="55"/>
      <c r="G1" s="55"/>
      <c r="H1" s="55"/>
      <c r="I1" s="55"/>
    </row>
    <row r="2" spans="1:9" ht="16.5" customHeight="1">
      <c r="A2" s="41" t="s">
        <v>153</v>
      </c>
      <c r="B2" s="41"/>
      <c r="C2" s="41"/>
      <c r="D2" s="41"/>
      <c r="E2" s="41"/>
      <c r="F2" s="41"/>
      <c r="G2" s="41"/>
      <c r="H2" s="41"/>
      <c r="I2" s="41"/>
    </row>
    <row r="3" spans="1:9" ht="21.75" customHeight="1">
      <c r="A3" s="53" t="s">
        <v>0</v>
      </c>
      <c r="B3" s="53" t="s">
        <v>16</v>
      </c>
      <c r="C3" s="11"/>
      <c r="D3" s="56" t="s">
        <v>45</v>
      </c>
      <c r="E3" s="57"/>
      <c r="F3" s="48" t="s">
        <v>46</v>
      </c>
      <c r="G3" s="48" t="s">
        <v>21</v>
      </c>
      <c r="H3" s="48" t="s">
        <v>85</v>
      </c>
      <c r="I3" s="53" t="s">
        <v>5</v>
      </c>
    </row>
    <row r="4" spans="1:9" ht="21.75" customHeight="1">
      <c r="A4" s="54"/>
      <c r="B4" s="54"/>
      <c r="C4" s="13"/>
      <c r="D4" s="14" t="s">
        <v>23</v>
      </c>
      <c r="E4" s="14" t="s">
        <v>24</v>
      </c>
      <c r="F4" s="49"/>
      <c r="G4" s="49"/>
      <c r="H4" s="49"/>
      <c r="I4" s="54"/>
    </row>
    <row r="5" spans="1:9" ht="21.75" customHeight="1">
      <c r="A5" s="43">
        <v>1</v>
      </c>
      <c r="B5" s="43" t="s">
        <v>73</v>
      </c>
      <c r="C5" s="1" t="s">
        <v>47</v>
      </c>
      <c r="D5" s="14">
        <v>3289</v>
      </c>
      <c r="E5" s="14">
        <v>3345</v>
      </c>
      <c r="F5" s="14">
        <f>E5-D5</f>
        <v>56</v>
      </c>
      <c r="G5" s="14">
        <v>3.1</v>
      </c>
      <c r="H5" s="14">
        <f>F5*G5</f>
        <v>173.6</v>
      </c>
      <c r="I5" s="14"/>
    </row>
    <row r="6" spans="1:9" ht="21.75" customHeight="1">
      <c r="A6" s="45"/>
      <c r="B6" s="45"/>
      <c r="C6" s="1" t="s">
        <v>48</v>
      </c>
      <c r="D6" s="14"/>
      <c r="E6" s="14"/>
      <c r="F6" s="14"/>
      <c r="G6" s="14"/>
      <c r="H6" s="14"/>
      <c r="I6" s="14"/>
    </row>
    <row r="7" spans="1:9" ht="21.75" customHeight="1">
      <c r="A7" s="43">
        <v>2</v>
      </c>
      <c r="B7" s="43" t="s">
        <v>74</v>
      </c>
      <c r="C7" s="1" t="s">
        <v>47</v>
      </c>
      <c r="D7" s="14">
        <v>1824</v>
      </c>
      <c r="E7" s="14">
        <v>1856</v>
      </c>
      <c r="F7" s="14">
        <f aca="true" t="shared" si="0" ref="F7:F28">E7-D7</f>
        <v>32</v>
      </c>
      <c r="G7" s="14">
        <v>3.1</v>
      </c>
      <c r="H7" s="14">
        <f aca="true" t="shared" si="1" ref="H7:H28">F7*G7</f>
        <v>99.2</v>
      </c>
      <c r="I7" s="14"/>
    </row>
    <row r="8" spans="1:9" ht="21.75" customHeight="1">
      <c r="A8" s="45"/>
      <c r="B8" s="45"/>
      <c r="C8" s="1" t="s">
        <v>48</v>
      </c>
      <c r="D8" s="14">
        <v>4688</v>
      </c>
      <c r="E8" s="14">
        <v>4703</v>
      </c>
      <c r="F8" s="14">
        <f t="shared" si="0"/>
        <v>15</v>
      </c>
      <c r="G8" s="14">
        <v>3.1</v>
      </c>
      <c r="H8" s="14">
        <f t="shared" si="1"/>
        <v>46.5</v>
      </c>
      <c r="I8" s="14"/>
    </row>
    <row r="9" spans="1:9" ht="21.75" customHeight="1">
      <c r="A9" s="43">
        <v>3</v>
      </c>
      <c r="B9" s="43" t="s">
        <v>75</v>
      </c>
      <c r="C9" s="1" t="s">
        <v>47</v>
      </c>
      <c r="D9" s="14">
        <v>2463</v>
      </c>
      <c r="E9" s="14">
        <v>2483</v>
      </c>
      <c r="F9" s="14">
        <f t="shared" si="0"/>
        <v>20</v>
      </c>
      <c r="G9" s="14">
        <v>3.1</v>
      </c>
      <c r="H9" s="14">
        <f t="shared" si="1"/>
        <v>62</v>
      </c>
      <c r="I9" s="14"/>
    </row>
    <row r="10" spans="1:9" ht="21.75" customHeight="1">
      <c r="A10" s="45"/>
      <c r="B10" s="45"/>
      <c r="C10" s="1" t="s">
        <v>48</v>
      </c>
      <c r="D10" s="14">
        <v>431</v>
      </c>
      <c r="E10" s="14">
        <v>459</v>
      </c>
      <c r="F10" s="14">
        <f t="shared" si="0"/>
        <v>28</v>
      </c>
      <c r="G10" s="14">
        <v>3.1</v>
      </c>
      <c r="H10" s="14">
        <f t="shared" si="1"/>
        <v>86.8</v>
      </c>
      <c r="I10" s="14"/>
    </row>
    <row r="11" spans="1:9" ht="21.75" customHeight="1">
      <c r="A11" s="43">
        <v>4</v>
      </c>
      <c r="B11" s="43" t="s">
        <v>57</v>
      </c>
      <c r="C11" s="1" t="s">
        <v>47</v>
      </c>
      <c r="D11" s="14">
        <v>5370</v>
      </c>
      <c r="E11" s="14">
        <v>5456</v>
      </c>
      <c r="F11" s="14">
        <f t="shared" si="0"/>
        <v>86</v>
      </c>
      <c r="G11" s="14">
        <v>3.1</v>
      </c>
      <c r="H11" s="14">
        <f t="shared" si="1"/>
        <v>266.6</v>
      </c>
      <c r="I11" s="14"/>
    </row>
    <row r="12" spans="1:9" ht="21.75" customHeight="1">
      <c r="A12" s="45"/>
      <c r="B12" s="45"/>
      <c r="C12" s="1" t="s">
        <v>48</v>
      </c>
      <c r="D12" s="14">
        <v>1189</v>
      </c>
      <c r="E12" s="14">
        <v>1244</v>
      </c>
      <c r="F12" s="14">
        <f t="shared" si="0"/>
        <v>55</v>
      </c>
      <c r="G12" s="14">
        <v>3.1</v>
      </c>
      <c r="H12" s="14">
        <f t="shared" si="1"/>
        <v>170.5</v>
      </c>
      <c r="I12" s="14"/>
    </row>
    <row r="13" spans="1:9" ht="21.75" customHeight="1">
      <c r="A13" s="43">
        <v>5</v>
      </c>
      <c r="B13" s="43" t="s">
        <v>86</v>
      </c>
      <c r="C13" s="1" t="s">
        <v>47</v>
      </c>
      <c r="D13" s="14">
        <v>1108</v>
      </c>
      <c r="E13" s="14">
        <v>1119</v>
      </c>
      <c r="F13" s="14">
        <f t="shared" si="0"/>
        <v>11</v>
      </c>
      <c r="G13" s="14">
        <v>3.1</v>
      </c>
      <c r="H13" s="14">
        <f t="shared" si="1"/>
        <v>34.1</v>
      </c>
      <c r="I13" s="14"/>
    </row>
    <row r="14" spans="1:9" ht="21.75" customHeight="1">
      <c r="A14" s="45"/>
      <c r="B14" s="45"/>
      <c r="C14" s="1" t="s">
        <v>48</v>
      </c>
      <c r="D14" s="14"/>
      <c r="E14" s="14"/>
      <c r="F14" s="14"/>
      <c r="G14" s="14"/>
      <c r="H14" s="14"/>
      <c r="I14" s="14"/>
    </row>
    <row r="15" spans="1:9" ht="21.75" customHeight="1">
      <c r="A15" s="43">
        <v>6</v>
      </c>
      <c r="B15" s="43" t="s">
        <v>77</v>
      </c>
      <c r="C15" s="1" t="s">
        <v>47</v>
      </c>
      <c r="D15" s="14">
        <v>3487</v>
      </c>
      <c r="E15" s="14">
        <v>3551</v>
      </c>
      <c r="F15" s="14">
        <f t="shared" si="0"/>
        <v>64</v>
      </c>
      <c r="G15" s="14">
        <v>3.1</v>
      </c>
      <c r="H15" s="14">
        <f t="shared" si="1"/>
        <v>198.4</v>
      </c>
      <c r="I15" s="14"/>
    </row>
    <row r="16" spans="1:9" ht="21.75" customHeight="1">
      <c r="A16" s="45"/>
      <c r="B16" s="45"/>
      <c r="C16" s="1" t="s">
        <v>48</v>
      </c>
      <c r="D16" s="14">
        <v>311</v>
      </c>
      <c r="E16" s="14">
        <v>327</v>
      </c>
      <c r="F16" s="14">
        <f t="shared" si="0"/>
        <v>16</v>
      </c>
      <c r="G16" s="14">
        <v>3.1</v>
      </c>
      <c r="H16" s="14">
        <f t="shared" si="1"/>
        <v>49.6</v>
      </c>
      <c r="I16" s="14"/>
    </row>
    <row r="17" spans="1:9" ht="21.75" customHeight="1">
      <c r="A17" s="43">
        <v>7</v>
      </c>
      <c r="B17" s="43" t="s">
        <v>78</v>
      </c>
      <c r="C17" s="1" t="s">
        <v>47</v>
      </c>
      <c r="D17" s="14">
        <v>248</v>
      </c>
      <c r="E17" s="14">
        <v>287</v>
      </c>
      <c r="F17" s="14">
        <f t="shared" si="0"/>
        <v>39</v>
      </c>
      <c r="G17" s="14">
        <v>3.1</v>
      </c>
      <c r="H17" s="14">
        <f t="shared" si="1"/>
        <v>120.9</v>
      </c>
      <c r="I17" s="14"/>
    </row>
    <row r="18" spans="1:9" ht="21.75" customHeight="1">
      <c r="A18" s="45"/>
      <c r="B18" s="45"/>
      <c r="C18" s="1" t="s">
        <v>48</v>
      </c>
      <c r="D18" s="14">
        <v>4972</v>
      </c>
      <c r="E18" s="14">
        <v>5071</v>
      </c>
      <c r="F18" s="14">
        <f t="shared" si="0"/>
        <v>99</v>
      </c>
      <c r="G18" s="14">
        <v>3.1</v>
      </c>
      <c r="H18" s="14">
        <f t="shared" si="1"/>
        <v>306.90000000000003</v>
      </c>
      <c r="I18" s="14"/>
    </row>
    <row r="19" spans="1:9" ht="21.75" customHeight="1">
      <c r="A19" s="43">
        <v>8</v>
      </c>
      <c r="B19" s="43" t="s">
        <v>87</v>
      </c>
      <c r="C19" s="1" t="s">
        <v>47</v>
      </c>
      <c r="D19" s="14">
        <v>3759</v>
      </c>
      <c r="E19" s="14">
        <v>3789</v>
      </c>
      <c r="F19" s="14">
        <f t="shared" si="0"/>
        <v>30</v>
      </c>
      <c r="G19" s="14">
        <v>3.1</v>
      </c>
      <c r="H19" s="14">
        <f>F19*G20</f>
        <v>93</v>
      </c>
      <c r="I19" s="14"/>
    </row>
    <row r="20" spans="1:9" ht="21.75" customHeight="1">
      <c r="A20" s="45"/>
      <c r="B20" s="45"/>
      <c r="C20" s="1" t="s">
        <v>48</v>
      </c>
      <c r="D20" s="14">
        <v>110</v>
      </c>
      <c r="E20" s="14">
        <v>148</v>
      </c>
      <c r="F20" s="14">
        <f t="shared" si="0"/>
        <v>38</v>
      </c>
      <c r="G20" s="14">
        <v>3.1</v>
      </c>
      <c r="H20" s="14">
        <f>F20*G21</f>
        <v>117.8</v>
      </c>
      <c r="I20" s="14"/>
    </row>
    <row r="21" spans="1:9" ht="21.75" customHeight="1">
      <c r="A21" s="43">
        <v>9</v>
      </c>
      <c r="B21" s="43" t="s">
        <v>80</v>
      </c>
      <c r="C21" s="1" t="s">
        <v>47</v>
      </c>
      <c r="D21" s="14">
        <v>4230</v>
      </c>
      <c r="E21" s="14">
        <v>4343</v>
      </c>
      <c r="F21" s="14">
        <f t="shared" si="0"/>
        <v>113</v>
      </c>
      <c r="G21" s="14">
        <v>3.1</v>
      </c>
      <c r="H21" s="14">
        <f t="shared" si="1"/>
        <v>350.3</v>
      </c>
      <c r="I21" s="14"/>
    </row>
    <row r="22" spans="1:9" ht="21.75" customHeight="1">
      <c r="A22" s="45"/>
      <c r="B22" s="45"/>
      <c r="C22" s="1" t="s">
        <v>48</v>
      </c>
      <c r="D22" s="14">
        <v>1003</v>
      </c>
      <c r="E22" s="14">
        <v>1050</v>
      </c>
      <c r="F22" s="14">
        <f t="shared" si="0"/>
        <v>47</v>
      </c>
      <c r="G22" s="14">
        <v>3.1</v>
      </c>
      <c r="H22" s="14">
        <f t="shared" si="1"/>
        <v>145.70000000000002</v>
      </c>
      <c r="I22" s="14"/>
    </row>
    <row r="23" spans="1:9" ht="21.75" customHeight="1">
      <c r="A23" s="43">
        <v>10</v>
      </c>
      <c r="B23" s="43" t="s">
        <v>88</v>
      </c>
      <c r="C23" s="1" t="s">
        <v>47</v>
      </c>
      <c r="D23" s="14">
        <v>4365</v>
      </c>
      <c r="E23" s="14">
        <v>4417</v>
      </c>
      <c r="F23" s="14">
        <f t="shared" si="0"/>
        <v>52</v>
      </c>
      <c r="G23" s="14">
        <v>3.1</v>
      </c>
      <c r="H23" s="14">
        <f t="shared" si="1"/>
        <v>161.20000000000002</v>
      </c>
      <c r="I23" s="14"/>
    </row>
    <row r="24" spans="1:9" ht="21.75" customHeight="1">
      <c r="A24" s="45"/>
      <c r="B24" s="45"/>
      <c r="C24" s="1" t="s">
        <v>48</v>
      </c>
      <c r="D24" s="1">
        <v>610</v>
      </c>
      <c r="E24" s="1">
        <v>632</v>
      </c>
      <c r="F24" s="14">
        <f t="shared" si="0"/>
        <v>22</v>
      </c>
      <c r="G24" s="14">
        <v>3.1</v>
      </c>
      <c r="H24" s="14">
        <f t="shared" si="1"/>
        <v>68.2</v>
      </c>
      <c r="I24" s="2"/>
    </row>
    <row r="25" spans="1:9" ht="21.75" customHeight="1">
      <c r="A25" s="62">
        <v>11</v>
      </c>
      <c r="B25" s="64" t="s">
        <v>89</v>
      </c>
      <c r="C25" s="1" t="s">
        <v>47</v>
      </c>
      <c r="D25" s="1">
        <v>1590</v>
      </c>
      <c r="E25" s="1">
        <v>1895</v>
      </c>
      <c r="F25" s="14">
        <f t="shared" si="0"/>
        <v>305</v>
      </c>
      <c r="G25" s="14">
        <v>3.1</v>
      </c>
      <c r="H25" s="14">
        <f t="shared" si="1"/>
        <v>945.5</v>
      </c>
      <c r="I25" s="2"/>
    </row>
    <row r="26" spans="1:9" ht="21.75" customHeight="1">
      <c r="A26" s="63"/>
      <c r="B26" s="64"/>
      <c r="C26" s="1" t="s">
        <v>48</v>
      </c>
      <c r="D26" s="1">
        <v>3526</v>
      </c>
      <c r="E26" s="1">
        <v>3756</v>
      </c>
      <c r="F26" s="14">
        <f t="shared" si="0"/>
        <v>230</v>
      </c>
      <c r="G26" s="14">
        <v>3.1</v>
      </c>
      <c r="H26" s="14">
        <f t="shared" si="1"/>
        <v>713</v>
      </c>
      <c r="I26" s="2"/>
    </row>
    <row r="27" spans="1:9" ht="21.75" customHeight="1">
      <c r="A27" s="43">
        <v>12</v>
      </c>
      <c r="B27" s="64" t="s">
        <v>90</v>
      </c>
      <c r="C27" s="1" t="s">
        <v>47</v>
      </c>
      <c r="D27" s="1">
        <v>829</v>
      </c>
      <c r="E27" s="1">
        <v>936</v>
      </c>
      <c r="F27" s="14">
        <f t="shared" si="0"/>
        <v>107</v>
      </c>
      <c r="G27" s="14">
        <v>3.1</v>
      </c>
      <c r="H27" s="14">
        <f t="shared" si="1"/>
        <v>331.7</v>
      </c>
      <c r="I27" s="2"/>
    </row>
    <row r="28" spans="1:9" ht="21.75" customHeight="1">
      <c r="A28" s="45"/>
      <c r="B28" s="64"/>
      <c r="C28" s="1" t="s">
        <v>48</v>
      </c>
      <c r="D28" s="1">
        <v>1537</v>
      </c>
      <c r="E28" s="1">
        <v>1609</v>
      </c>
      <c r="F28" s="14">
        <f t="shared" si="0"/>
        <v>72</v>
      </c>
      <c r="G28" s="14">
        <v>3.1</v>
      </c>
      <c r="H28" s="14">
        <f t="shared" si="1"/>
        <v>223.20000000000002</v>
      </c>
      <c r="I28" s="2"/>
    </row>
    <row r="29" spans="1:9" ht="21.75" customHeight="1">
      <c r="A29" s="1">
        <v>13</v>
      </c>
      <c r="B29" s="2" t="s">
        <v>40</v>
      </c>
      <c r="C29" s="2"/>
      <c r="D29" s="14"/>
      <c r="E29" s="14"/>
      <c r="F29" s="14">
        <f>SUM(F5:F28)</f>
        <v>1537</v>
      </c>
      <c r="G29" s="14"/>
      <c r="H29" s="14">
        <f>SUM(H5:H28)</f>
        <v>4764.699999999999</v>
      </c>
      <c r="I29" s="14"/>
    </row>
    <row r="31" spans="2:3" ht="14.25">
      <c r="B31" s="5"/>
      <c r="C31" s="5"/>
    </row>
    <row r="32" spans="2:8" ht="14.25">
      <c r="B32" t="s">
        <v>43</v>
      </c>
      <c r="H32" t="s">
        <v>44</v>
      </c>
    </row>
  </sheetData>
  <sheetProtection/>
  <mergeCells count="33">
    <mergeCell ref="B17:B18"/>
    <mergeCell ref="B19:B20"/>
    <mergeCell ref="B21:B22"/>
    <mergeCell ref="B23:B24"/>
    <mergeCell ref="B27:B28"/>
    <mergeCell ref="B25:B26"/>
    <mergeCell ref="A17:A18"/>
    <mergeCell ref="A19:A20"/>
    <mergeCell ref="A21:A22"/>
    <mergeCell ref="A23:A24"/>
    <mergeCell ref="B3:B4"/>
    <mergeCell ref="B5:B6"/>
    <mergeCell ref="B7:B8"/>
    <mergeCell ref="B9:B10"/>
    <mergeCell ref="B11:B12"/>
    <mergeCell ref="B13:B14"/>
    <mergeCell ref="H3:H4"/>
    <mergeCell ref="I3:I4"/>
    <mergeCell ref="A9:A10"/>
    <mergeCell ref="A11:A12"/>
    <mergeCell ref="A13:A14"/>
    <mergeCell ref="A15:A16"/>
    <mergeCell ref="B15:B16"/>
    <mergeCell ref="A27:A28"/>
    <mergeCell ref="A25:A26"/>
    <mergeCell ref="A1:I1"/>
    <mergeCell ref="A2:I2"/>
    <mergeCell ref="D3:E3"/>
    <mergeCell ref="A3:A4"/>
    <mergeCell ref="A5:A6"/>
    <mergeCell ref="A7:A8"/>
    <mergeCell ref="F3:F4"/>
    <mergeCell ref="G3:G4"/>
  </mergeCells>
  <printOptions horizontalCentered="1"/>
  <pageMargins left="0.75" right="0.75" top="1.26" bottom="0.98" header="0.63" footer="0.51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D17" sqref="D17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39" t="s">
        <v>154</v>
      </c>
      <c r="B1" s="39"/>
      <c r="C1" s="39"/>
      <c r="D1" s="39"/>
      <c r="E1" s="39"/>
      <c r="F1" s="39"/>
      <c r="G1" s="39"/>
      <c r="H1" s="39"/>
    </row>
    <row r="2" spans="1:8" ht="30" customHeight="1">
      <c r="A2" s="1" t="s">
        <v>0</v>
      </c>
      <c r="B2" s="1" t="s">
        <v>91</v>
      </c>
      <c r="C2" s="2" t="s">
        <v>23</v>
      </c>
      <c r="D2" s="2" t="s">
        <v>24</v>
      </c>
      <c r="E2" s="2" t="s">
        <v>20</v>
      </c>
      <c r="F2" s="1" t="s">
        <v>3</v>
      </c>
      <c r="G2" s="1" t="s">
        <v>4</v>
      </c>
      <c r="H2" s="1" t="s">
        <v>5</v>
      </c>
    </row>
    <row r="3" spans="1:8" ht="30" customHeight="1">
      <c r="A3" s="1">
        <v>1</v>
      </c>
      <c r="B3" s="1" t="s">
        <v>92</v>
      </c>
      <c r="C3" s="1">
        <v>43215</v>
      </c>
      <c r="D3" s="1">
        <v>44641</v>
      </c>
      <c r="E3" s="1">
        <f aca="true" t="shared" si="0" ref="E3:E16">D3-C3</f>
        <v>1426</v>
      </c>
      <c r="F3" s="1">
        <v>0.54</v>
      </c>
      <c r="G3" s="1">
        <f aca="true" t="shared" si="1" ref="G3:G16">E3*F3</f>
        <v>770.0400000000001</v>
      </c>
      <c r="H3" s="1"/>
    </row>
    <row r="4" spans="1:8" ht="30" customHeight="1">
      <c r="A4" s="1">
        <v>2</v>
      </c>
      <c r="B4" s="1" t="s">
        <v>93</v>
      </c>
      <c r="C4" s="1">
        <v>25179</v>
      </c>
      <c r="D4" s="1">
        <v>26190</v>
      </c>
      <c r="E4" s="1">
        <f t="shared" si="0"/>
        <v>1011</v>
      </c>
      <c r="F4" s="1">
        <v>0.54</v>
      </c>
      <c r="G4" s="1">
        <f t="shared" si="1"/>
        <v>545.94</v>
      </c>
      <c r="H4" s="1"/>
    </row>
    <row r="5" spans="1:8" ht="30" customHeight="1">
      <c r="A5" s="1">
        <v>3</v>
      </c>
      <c r="B5" s="1" t="s">
        <v>94</v>
      </c>
      <c r="C5" s="1">
        <v>44529</v>
      </c>
      <c r="D5" s="1">
        <v>45292</v>
      </c>
      <c r="E5" s="1">
        <f t="shared" si="0"/>
        <v>763</v>
      </c>
      <c r="F5" s="1">
        <v>0.54</v>
      </c>
      <c r="G5" s="1">
        <f t="shared" si="1"/>
        <v>412.02000000000004</v>
      </c>
      <c r="H5" s="1"/>
    </row>
    <row r="6" spans="1:8" ht="30" customHeight="1">
      <c r="A6" s="1">
        <v>4</v>
      </c>
      <c r="B6" s="1" t="s">
        <v>95</v>
      </c>
      <c r="C6" s="1">
        <v>9661</v>
      </c>
      <c r="D6" s="1">
        <v>10014</v>
      </c>
      <c r="E6" s="1">
        <f t="shared" si="0"/>
        <v>353</v>
      </c>
      <c r="F6" s="1">
        <v>0.54</v>
      </c>
      <c r="G6" s="1">
        <f t="shared" si="1"/>
        <v>190.62</v>
      </c>
      <c r="H6" s="1"/>
    </row>
    <row r="7" spans="1:8" ht="30" customHeight="1">
      <c r="A7" s="1">
        <v>5</v>
      </c>
      <c r="B7" s="1" t="s">
        <v>96</v>
      </c>
      <c r="C7" s="1">
        <v>60102</v>
      </c>
      <c r="D7" s="1">
        <v>61148</v>
      </c>
      <c r="E7" s="1">
        <f t="shared" si="0"/>
        <v>1046</v>
      </c>
      <c r="F7" s="1">
        <v>0.54</v>
      </c>
      <c r="G7" s="1">
        <f t="shared" si="1"/>
        <v>564.84</v>
      </c>
      <c r="H7" s="1"/>
    </row>
    <row r="8" spans="1:8" ht="30" customHeight="1">
      <c r="A8" s="1">
        <v>6</v>
      </c>
      <c r="B8" s="7" t="s">
        <v>97</v>
      </c>
      <c r="C8" s="1">
        <v>25917</v>
      </c>
      <c r="D8" s="1">
        <v>26439</v>
      </c>
      <c r="E8" s="1">
        <f t="shared" si="0"/>
        <v>522</v>
      </c>
      <c r="F8" s="1">
        <v>0.54</v>
      </c>
      <c r="G8" s="1">
        <f t="shared" si="1"/>
        <v>281.88</v>
      </c>
      <c r="H8" s="1"/>
    </row>
    <row r="9" spans="1:8" ht="30" customHeight="1">
      <c r="A9" s="1">
        <v>7</v>
      </c>
      <c r="B9" s="7" t="s">
        <v>98</v>
      </c>
      <c r="C9" s="1">
        <v>17681</v>
      </c>
      <c r="D9" s="1">
        <v>18213</v>
      </c>
      <c r="E9" s="1">
        <f t="shared" si="0"/>
        <v>532</v>
      </c>
      <c r="F9" s="1">
        <v>0.54</v>
      </c>
      <c r="G9" s="1">
        <f t="shared" si="1"/>
        <v>287.28000000000003</v>
      </c>
      <c r="H9" s="1"/>
    </row>
    <row r="10" spans="1:8" ht="30" customHeight="1">
      <c r="A10" s="1">
        <v>8</v>
      </c>
      <c r="B10" s="8" t="s">
        <v>99</v>
      </c>
      <c r="C10" s="1">
        <v>4272</v>
      </c>
      <c r="D10" s="1">
        <v>4575</v>
      </c>
      <c r="E10" s="1">
        <f t="shared" si="0"/>
        <v>303</v>
      </c>
      <c r="F10" s="1">
        <v>0.54</v>
      </c>
      <c r="G10" s="1">
        <f t="shared" si="1"/>
        <v>163.62</v>
      </c>
      <c r="H10" s="1"/>
    </row>
    <row r="11" spans="1:8" ht="30" customHeight="1">
      <c r="A11" s="1">
        <v>9</v>
      </c>
      <c r="B11" s="8" t="s">
        <v>100</v>
      </c>
      <c r="C11" s="1">
        <v>3340</v>
      </c>
      <c r="D11" s="1">
        <v>3563</v>
      </c>
      <c r="E11" s="1">
        <f t="shared" si="0"/>
        <v>223</v>
      </c>
      <c r="F11" s="1">
        <v>0.54</v>
      </c>
      <c r="G11" s="1">
        <f t="shared" si="1"/>
        <v>120.42</v>
      </c>
      <c r="H11" s="1"/>
    </row>
    <row r="12" spans="1:8" ht="30" customHeight="1">
      <c r="A12" s="1">
        <v>10</v>
      </c>
      <c r="B12" s="8" t="s">
        <v>101</v>
      </c>
      <c r="C12" s="1">
        <v>3449</v>
      </c>
      <c r="D12" s="1">
        <v>3591</v>
      </c>
      <c r="E12" s="1">
        <f t="shared" si="0"/>
        <v>142</v>
      </c>
      <c r="F12" s="1">
        <v>0.54</v>
      </c>
      <c r="G12" s="1">
        <f t="shared" si="1"/>
        <v>76.68</v>
      </c>
      <c r="H12" s="1"/>
    </row>
    <row r="13" spans="1:8" ht="30" customHeight="1">
      <c r="A13" s="1">
        <v>11</v>
      </c>
      <c r="B13" s="1" t="s">
        <v>102</v>
      </c>
      <c r="C13" s="1">
        <v>1601</v>
      </c>
      <c r="D13" s="1">
        <v>1687</v>
      </c>
      <c r="E13" s="1">
        <f>(D13-C13)*100</f>
        <v>8600</v>
      </c>
      <c r="F13" s="1">
        <v>0.54</v>
      </c>
      <c r="G13" s="1">
        <f t="shared" si="1"/>
        <v>4644</v>
      </c>
      <c r="H13" s="1" t="s">
        <v>103</v>
      </c>
    </row>
    <row r="14" spans="1:8" ht="30" customHeight="1">
      <c r="A14" s="1">
        <v>12</v>
      </c>
      <c r="B14" s="3" t="s">
        <v>104</v>
      </c>
      <c r="C14" s="1">
        <v>30178</v>
      </c>
      <c r="D14" s="1">
        <v>30775</v>
      </c>
      <c r="E14" s="1">
        <f t="shared" si="0"/>
        <v>597</v>
      </c>
      <c r="F14" s="1">
        <v>0.54</v>
      </c>
      <c r="G14" s="1">
        <f t="shared" si="1"/>
        <v>322.38</v>
      </c>
      <c r="H14" s="1"/>
    </row>
    <row r="15" spans="1:8" ht="30" customHeight="1">
      <c r="A15" s="1">
        <v>13</v>
      </c>
      <c r="B15" s="9" t="s">
        <v>105</v>
      </c>
      <c r="C15" s="1">
        <v>19544</v>
      </c>
      <c r="D15" s="1">
        <v>24648</v>
      </c>
      <c r="E15" s="1">
        <f t="shared" si="0"/>
        <v>5104</v>
      </c>
      <c r="F15" s="1">
        <v>0.54</v>
      </c>
      <c r="G15" s="1">
        <f t="shared" si="1"/>
        <v>2756.1600000000003</v>
      </c>
      <c r="H15" s="1"/>
    </row>
    <row r="16" spans="1:8" ht="30" customHeight="1">
      <c r="A16" s="1">
        <v>14</v>
      </c>
      <c r="B16" s="9" t="s">
        <v>148</v>
      </c>
      <c r="C16" s="1">
        <v>162</v>
      </c>
      <c r="D16" s="1">
        <v>190</v>
      </c>
      <c r="E16" s="1">
        <f t="shared" si="0"/>
        <v>28</v>
      </c>
      <c r="F16" s="1">
        <v>3.1</v>
      </c>
      <c r="G16" s="1">
        <f t="shared" si="1"/>
        <v>86.8</v>
      </c>
      <c r="H16" s="1"/>
    </row>
    <row r="17" spans="1:8" ht="30" customHeight="1">
      <c r="A17" s="1">
        <v>15</v>
      </c>
      <c r="B17" s="1" t="s">
        <v>106</v>
      </c>
      <c r="C17" s="1"/>
      <c r="D17" s="1"/>
      <c r="E17" s="1">
        <f>SUM(E3:E16)</f>
        <v>20650</v>
      </c>
      <c r="F17" s="1"/>
      <c r="G17" s="1">
        <f>SUM(G3:G16)</f>
        <v>11222.679999999998</v>
      </c>
      <c r="H17" s="1"/>
    </row>
    <row r="19" ht="14.25">
      <c r="A19" t="s">
        <v>107</v>
      </c>
    </row>
    <row r="20" spans="2:7" ht="14.25">
      <c r="B20" t="s">
        <v>43</v>
      </c>
      <c r="G20" t="s">
        <v>44</v>
      </c>
    </row>
  </sheetData>
  <sheetProtection/>
  <mergeCells count="1">
    <mergeCell ref="A1:H1"/>
  </mergeCells>
  <printOptions horizontalCentered="1"/>
  <pageMargins left="0.75" right="0.75" top="1.24" bottom="0.98" header="0.51" footer="0.51"/>
  <pageSetup orientation="portrait" paperSize="9" r:id="rId1"/>
  <headerFooter alignWithMargins="0">
    <oddHeader>&amp;C&amp;"宋体,加粗"&amp;20经营服务中心租点
月电费明细表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zys</cp:lastModifiedBy>
  <cp:lastPrinted>2016-09-30T01:52:54Z</cp:lastPrinted>
  <dcterms:created xsi:type="dcterms:W3CDTF">2009-07-01T02:23:39Z</dcterms:created>
  <dcterms:modified xsi:type="dcterms:W3CDTF">2016-12-06T07:33:59Z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