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沁园空气源浴室水电费" sheetId="1" r:id="rId1"/>
    <sheet name="沁园 (电)" sheetId="2" r:id="rId2"/>
    <sheet name="沁园（水）" sheetId="3" r:id="rId3"/>
    <sheet name="润园 (电)" sheetId="4" r:id="rId4"/>
    <sheet name="润园（水）" sheetId="5" r:id="rId5"/>
    <sheet name="泽园 (电)" sheetId="6" r:id="rId6"/>
    <sheet name="泽园（水）" sheetId="7" r:id="rId7"/>
    <sheet name="商务租点电费" sheetId="8" r:id="rId8"/>
    <sheet name="澄园膳食租点电费 " sheetId="9" r:id="rId9"/>
    <sheet name="澄园膳食租点水费  " sheetId="10" r:id="rId10"/>
    <sheet name="Sheet1 (2)" sheetId="11" r:id="rId11"/>
    <sheet name="Sheet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<sst xmlns="http://schemas.openxmlformats.org/spreadsheetml/2006/main" count="335" uniqueCount="143">
  <si>
    <r>
      <t>沁园空气源浴室</t>
    </r>
    <r>
      <rPr>
        <sz val="14"/>
        <color indexed="8"/>
        <rFont val="宋体"/>
        <family val="0"/>
      </rPr>
      <t>（1~2月份）</t>
    </r>
  </si>
  <si>
    <t>序号</t>
  </si>
  <si>
    <t>位置</t>
  </si>
  <si>
    <t>原有底数</t>
  </si>
  <si>
    <t>现有示数</t>
  </si>
  <si>
    <t>实用计量</t>
  </si>
  <si>
    <t>单价</t>
  </si>
  <si>
    <t>金额（元）</t>
  </si>
  <si>
    <t>备注</t>
  </si>
  <si>
    <t>10栋（电）</t>
  </si>
  <si>
    <t>5/150</t>
  </si>
  <si>
    <t>15栋（电）</t>
  </si>
  <si>
    <t>5/200</t>
  </si>
  <si>
    <t>电费合计：</t>
  </si>
  <si>
    <t>10栋（水）</t>
  </si>
  <si>
    <t>15栋（水）</t>
  </si>
  <si>
    <t>水费合计：</t>
  </si>
  <si>
    <t>水电费合计</t>
  </si>
  <si>
    <t>使用单位签字：</t>
  </si>
  <si>
    <t>南审抄表人：朱远山</t>
  </si>
  <si>
    <t>膳食沁园租点1~2月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</si>
  <si>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</si>
  <si>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</si>
  <si>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</si>
  <si>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</si>
  <si>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</si>
  <si>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</si>
  <si>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</si>
  <si>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</si>
  <si>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</si>
  <si>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</si>
  <si>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</si>
  <si>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五谷粮</t>
  </si>
  <si>
    <t>200/5</t>
  </si>
  <si>
    <t>小计</t>
  </si>
  <si>
    <t>塔菲</t>
  </si>
  <si>
    <t>100/5</t>
  </si>
  <si>
    <t>禾雨轩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</si>
  <si>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</si>
  <si>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</si>
  <si>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</si>
  <si>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泉润佰合</t>
  </si>
  <si>
    <r>
      <t>2</t>
    </r>
    <r>
      <rPr>
        <sz val="12"/>
        <rFont val="宋体"/>
        <family val="0"/>
      </rPr>
      <t>00/5</t>
    </r>
  </si>
  <si>
    <t>川之情</t>
  </si>
  <si>
    <t>150/5</t>
  </si>
  <si>
    <t>合计：</t>
  </si>
  <si>
    <t xml:space="preserve"> </t>
  </si>
  <si>
    <t>备注：泉润百合电量已扣除湾仔岛电量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</si>
  <si>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</si>
  <si>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</si>
  <si>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</si>
  <si>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</si>
  <si>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</si>
  <si>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</si>
  <si>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</si>
  <si>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</si>
  <si>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</si>
  <si>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备注：五谷粮水量已减去服务楼一层厕所用水量</t>
  </si>
  <si>
    <t>膳食润园租点1~2月</t>
  </si>
  <si>
    <t>包天下</t>
  </si>
  <si>
    <t>汉堡皇</t>
  </si>
  <si>
    <t>大叔米线</t>
  </si>
  <si>
    <t>知源坊</t>
  </si>
  <si>
    <t>艺禾靓饭</t>
  </si>
  <si>
    <t>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</si>
  <si>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</si>
  <si>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</si>
  <si>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</si>
  <si>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</si>
  <si>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</si>
  <si>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</si>
  <si>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</si>
  <si>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</si>
  <si>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润园弱电</t>
  </si>
  <si>
    <t>润园大屏</t>
  </si>
  <si>
    <t>三层照明</t>
  </si>
  <si>
    <t>备注：卡特餐厅用电量已扣除冰库、机房、弱电、大屏用电量。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</si>
  <si>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</si>
  <si>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</si>
  <si>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风沙渡</t>
  </si>
  <si>
    <t>卡特餐厅</t>
  </si>
  <si>
    <t>膳食泽园租点1~2月</t>
  </si>
  <si>
    <t>蜜妮莎</t>
  </si>
  <si>
    <t>真之味</t>
  </si>
  <si>
    <t>麻辣香锅</t>
  </si>
  <si>
    <t>欧爱奶茶</t>
  </si>
  <si>
    <t>怪味居</t>
  </si>
  <si>
    <t>妙香面馆</t>
  </si>
  <si>
    <t>千里香馄饨店</t>
  </si>
  <si>
    <t>炙酷铁板饭</t>
  </si>
  <si>
    <t>味吉鸭血粉丝</t>
  </si>
  <si>
    <t>顺心美食照明</t>
  </si>
  <si>
    <t>顺心美食动力</t>
  </si>
  <si>
    <t>清真餐厅照明1</t>
  </si>
  <si>
    <t>清真餐厅照明2</t>
  </si>
  <si>
    <t>清真餐厅动力</t>
  </si>
  <si>
    <t>大厅</t>
  </si>
  <si>
    <t>备注：顺心美食用电量已扣除清真餐厅用电量。</t>
  </si>
  <si>
    <t>金额 （元）</t>
  </si>
  <si>
    <t>欧爱奶茶馆</t>
  </si>
  <si>
    <t>千里香馄饨</t>
  </si>
  <si>
    <t>鸭血粉丝</t>
  </si>
  <si>
    <t>顺心美食</t>
  </si>
  <si>
    <t>清真餐厅</t>
  </si>
  <si>
    <t>商务租点1~2月（电费）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</si>
  <si>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</si>
  <si>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</si>
  <si>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</si>
  <si>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</si>
  <si>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</si>
  <si>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</si>
  <si>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</si>
  <si>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</si>
  <si>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果色花香</t>
  </si>
  <si>
    <t>润园电信</t>
  </si>
  <si>
    <t>润园联通</t>
  </si>
  <si>
    <t>润园移动</t>
  </si>
  <si>
    <t>先锋书局</t>
  </si>
  <si>
    <t>5/500</t>
  </si>
  <si>
    <t>世界美食</t>
  </si>
  <si>
    <t>诚启文化广场</t>
  </si>
  <si>
    <t>合计</t>
  </si>
  <si>
    <t xml:space="preserve">   </t>
  </si>
  <si>
    <t>澄园膳食租点1~2月（电费）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</si>
  <si>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</si>
  <si>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</si>
  <si>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</si>
  <si>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</si>
  <si>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</si>
  <si>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</si>
  <si>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</si>
  <si>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</si>
  <si>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</si>
  <si>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</si>
  <si>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</si>
  <si>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</si>
  <si>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</si>
  <si>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</si>
  <si>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</si>
  <si>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</si>
  <si>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俊才部落</t>
  </si>
  <si>
    <t>备注：麻辣烫电表CT5/200</t>
  </si>
  <si>
    <t>澄园膳食租点1~2月（水费）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</si>
</sst>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5.00390625" style="0" customWidth="1"/>
    <col min="2" max="2" width="11.875" style="0" customWidth="1"/>
    <col min="6" max="6" width="8.625" style="0" customWidth="1"/>
    <col min="7" max="7" width="11.375" style="0" customWidth="1"/>
    <col min="8" max="8" width="11.875" style="0" customWidth="1"/>
  </cols>
  <sheetData>
    <row r="1" spans="1:8" ht="22.5">
      <c r="A1" s="57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9</v>
      </c>
      <c r="C3" s="2">
        <v>1001</v>
      </c>
      <c r="D3" s="2">
        <v>1286</v>
      </c>
      <c r="E3" s="2">
        <f>(D3-C3)*30</f>
        <v>8550</v>
      </c>
      <c r="F3" s="2">
        <v>0.54</v>
      </c>
      <c r="G3" s="2">
        <f aca="true" t="shared" si="0" ref="G3:G7">E3*F3</f>
        <v>4617</v>
      </c>
      <c r="H3" s="2" t="s">
        <v>10</v>
      </c>
    </row>
    <row r="4" spans="1:8" ht="30" customHeight="1">
      <c r="A4" s="2">
        <v>2</v>
      </c>
      <c r="B4" s="2" t="s">
        <v>11</v>
      </c>
      <c r="C4" s="2">
        <v>2310</v>
      </c>
      <c r="D4" s="2">
        <v>2948</v>
      </c>
      <c r="E4" s="2">
        <f>(D4-C4)*40</f>
        <v>25520</v>
      </c>
      <c r="F4" s="2">
        <v>0.54</v>
      </c>
      <c r="G4" s="2">
        <f t="shared" si="0"/>
        <v>13780.800000000001</v>
      </c>
      <c r="H4" s="2" t="s">
        <v>12</v>
      </c>
    </row>
    <row r="5" spans="1:8" ht="30" customHeight="1">
      <c r="A5" s="2">
        <v>3</v>
      </c>
      <c r="B5" s="2" t="s">
        <v>13</v>
      </c>
      <c r="C5" s="2"/>
      <c r="D5" s="2"/>
      <c r="E5" s="2">
        <f>E3+E4</f>
        <v>34070</v>
      </c>
      <c r="F5" s="2"/>
      <c r="G5" s="2">
        <f>G3+G4</f>
        <v>18397.800000000003</v>
      </c>
      <c r="H5" s="2"/>
    </row>
    <row r="6" spans="1:8" ht="30" customHeight="1">
      <c r="A6" s="2">
        <v>4</v>
      </c>
      <c r="B6" s="2" t="s">
        <v>14</v>
      </c>
      <c r="C6" s="2">
        <v>0</v>
      </c>
      <c r="D6" s="2">
        <v>213</v>
      </c>
      <c r="E6" s="2">
        <f>D6-C6</f>
        <v>213</v>
      </c>
      <c r="F6" s="2">
        <v>3.1</v>
      </c>
      <c r="G6" s="2">
        <f t="shared" si="0"/>
        <v>660.3000000000001</v>
      </c>
      <c r="H6" s="2"/>
    </row>
    <row r="7" spans="1:8" ht="30" customHeight="1">
      <c r="A7" s="2">
        <v>5</v>
      </c>
      <c r="B7" s="2" t="s">
        <v>15</v>
      </c>
      <c r="C7" s="2">
        <v>0</v>
      </c>
      <c r="D7" s="2">
        <v>754</v>
      </c>
      <c r="E7" s="2">
        <f>D7-C7</f>
        <v>754</v>
      </c>
      <c r="F7" s="2">
        <v>3.1</v>
      </c>
      <c r="G7" s="2">
        <f t="shared" si="0"/>
        <v>2337.4</v>
      </c>
      <c r="H7" s="2"/>
    </row>
    <row r="8" spans="1:8" ht="30" customHeight="1">
      <c r="A8" s="2">
        <v>6</v>
      </c>
      <c r="B8" s="2" t="s">
        <v>16</v>
      </c>
      <c r="C8" s="2"/>
      <c r="D8" s="2"/>
      <c r="E8" s="2">
        <f>E6+E7</f>
        <v>967</v>
      </c>
      <c r="F8" s="2"/>
      <c r="G8" s="2">
        <f>G6+G7</f>
        <v>2997.7000000000003</v>
      </c>
      <c r="H8" s="2"/>
    </row>
    <row r="9" spans="1:8" ht="30" customHeight="1">
      <c r="A9" s="2">
        <v>7</v>
      </c>
      <c r="B9" s="2"/>
      <c r="C9" s="2"/>
      <c r="D9" s="2"/>
      <c r="E9" s="2"/>
      <c r="F9" s="2"/>
      <c r="G9" s="2"/>
      <c r="H9" s="2"/>
    </row>
    <row r="10" spans="1:8" ht="30" customHeight="1">
      <c r="A10" s="2">
        <v>8</v>
      </c>
      <c r="B10" s="2"/>
      <c r="C10" s="2"/>
      <c r="D10" s="2"/>
      <c r="E10" s="2"/>
      <c r="F10" s="2"/>
      <c r="G10" s="2"/>
      <c r="H10" s="2"/>
    </row>
    <row r="11" spans="1:8" ht="30" customHeight="1">
      <c r="A11" s="2">
        <v>9</v>
      </c>
      <c r="B11" s="2"/>
      <c r="C11" s="2"/>
      <c r="D11" s="2"/>
      <c r="E11" s="2"/>
      <c r="F11" s="2"/>
      <c r="G11" s="2"/>
      <c r="H11" s="2"/>
    </row>
    <row r="12" spans="1:8" ht="30" customHeight="1">
      <c r="A12" s="2">
        <v>10</v>
      </c>
      <c r="B12" s="2"/>
      <c r="C12" s="2"/>
      <c r="D12" s="2"/>
      <c r="E12" s="2"/>
      <c r="F12" s="2"/>
      <c r="G12" s="2"/>
      <c r="H12" s="2"/>
    </row>
    <row r="13" spans="1:8" ht="30" customHeight="1">
      <c r="A13" s="2">
        <v>11</v>
      </c>
      <c r="B13" s="2"/>
      <c r="C13" s="2"/>
      <c r="D13" s="2"/>
      <c r="E13" s="2"/>
      <c r="F13" s="2"/>
      <c r="G13" s="2"/>
      <c r="H13" s="2"/>
    </row>
    <row r="14" spans="1:8" ht="30" customHeight="1">
      <c r="A14" s="2">
        <v>12</v>
      </c>
      <c r="B14" s="2"/>
      <c r="C14" s="2"/>
      <c r="D14" s="2"/>
      <c r="E14" s="2"/>
      <c r="F14" s="2"/>
      <c r="G14" s="2"/>
      <c r="H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  <c r="H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  <c r="H16" s="2"/>
    </row>
    <row r="17" spans="1:8" ht="30" customHeight="1">
      <c r="A17" s="4">
        <v>15</v>
      </c>
      <c r="B17" s="4"/>
      <c r="C17" s="3"/>
      <c r="D17" s="3"/>
      <c r="E17" s="2"/>
      <c r="F17" s="2"/>
      <c r="G17" s="2"/>
      <c r="H17" s="3"/>
    </row>
    <row r="18" spans="1:8" ht="30" customHeight="1">
      <c r="A18" s="4">
        <v>16</v>
      </c>
      <c r="B18" s="4"/>
      <c r="C18" s="2"/>
      <c r="D18" s="2"/>
      <c r="E18" s="2"/>
      <c r="F18" s="2"/>
      <c r="G18" s="2"/>
      <c r="H18" s="3"/>
    </row>
    <row r="19" spans="1:8" ht="30" customHeight="1">
      <c r="A19" s="4">
        <v>17</v>
      </c>
      <c r="B19" s="4" t="s">
        <v>17</v>
      </c>
      <c r="C19" s="3"/>
      <c r="D19" s="3"/>
      <c r="E19" s="2"/>
      <c r="F19" s="3"/>
      <c r="G19" s="2">
        <f>G5+G8</f>
        <v>21395.500000000004</v>
      </c>
      <c r="H19" s="3"/>
    </row>
    <row r="20" spans="3:8" ht="14.25">
      <c r="C20" s="6"/>
      <c r="D20" s="6"/>
      <c r="E20" s="6"/>
      <c r="F20" s="6"/>
      <c r="G20" s="6"/>
      <c r="H20" s="6"/>
    </row>
    <row r="21" spans="2:7" ht="14.25">
      <c r="B21" s="7" t="s">
        <v>18</v>
      </c>
      <c r="G21" t="s">
        <v>19</v>
      </c>
    </row>
    <row r="22" ht="14.25">
      <c r="B22" s="7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/>
  <headerFooter alignWithMargins="0">
    <oddHeader>&amp;C&amp;"宋体,加粗"&amp;20南京审计学院租点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2">
      <selection activeCell="F9" sqref="F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142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105</v>
      </c>
      <c r="C2" s="3" t="s">
        <v>28</v>
      </c>
      <c r="D2" s="3" t="s">
        <v>29</v>
      </c>
      <c r="E2" s="3" t="s">
        <v>51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124</v>
      </c>
      <c r="C3" s="2">
        <v>208</v>
      </c>
      <c r="D3" s="2">
        <v>258</v>
      </c>
      <c r="E3" s="2">
        <f>D3-C3</f>
        <v>50</v>
      </c>
      <c r="F3" s="2">
        <v>3.1</v>
      </c>
      <c r="G3" s="2">
        <f>E3*F3</f>
        <v>155</v>
      </c>
      <c r="H3" s="2"/>
    </row>
    <row r="4" spans="1:8" ht="30" customHeight="1">
      <c r="A4" s="2">
        <v>2</v>
      </c>
      <c r="B4" s="2" t="s">
        <v>125</v>
      </c>
      <c r="C4" s="2">
        <v>200</v>
      </c>
      <c r="D4" s="2">
        <v>203</v>
      </c>
      <c r="E4" s="2">
        <f aca="true" t="shared" si="0" ref="E4:E19">D4-C4</f>
        <v>3</v>
      </c>
      <c r="F4" s="2">
        <v>3.1</v>
      </c>
      <c r="G4" s="2">
        <f aca="true" t="shared" si="1" ref="G4:G19">E4*F4</f>
        <v>9.3</v>
      </c>
      <c r="H4" s="2"/>
    </row>
    <row r="5" spans="1:8" ht="30" customHeight="1">
      <c r="A5" s="2">
        <v>3</v>
      </c>
      <c r="B5" s="2" t="s">
        <v>126</v>
      </c>
      <c r="C5" s="2">
        <v>142</v>
      </c>
      <c r="D5" s="2">
        <v>145</v>
      </c>
      <c r="E5" s="2">
        <f t="shared" si="0"/>
        <v>3</v>
      </c>
      <c r="F5" s="2">
        <v>3.1</v>
      </c>
      <c r="G5" s="2">
        <f t="shared" si="1"/>
        <v>9.3</v>
      </c>
      <c r="H5" s="2"/>
    </row>
    <row r="6" spans="1:8" ht="30" customHeight="1">
      <c r="A6" s="2">
        <v>4</v>
      </c>
      <c r="B6" s="2" t="s">
        <v>127</v>
      </c>
      <c r="C6" s="2">
        <v>855</v>
      </c>
      <c r="D6" s="2">
        <v>875</v>
      </c>
      <c r="E6" s="2">
        <f t="shared" si="0"/>
        <v>20</v>
      </c>
      <c r="F6" s="2">
        <v>3.1</v>
      </c>
      <c r="G6" s="2">
        <f t="shared" si="1"/>
        <v>62</v>
      </c>
      <c r="H6" s="2"/>
    </row>
    <row r="7" spans="1:8" ht="30" customHeight="1">
      <c r="A7" s="2">
        <v>5</v>
      </c>
      <c r="B7" s="2" t="s">
        <v>128</v>
      </c>
      <c r="C7" s="2">
        <v>955</v>
      </c>
      <c r="D7" s="2">
        <v>975</v>
      </c>
      <c r="E7" s="2">
        <f t="shared" si="0"/>
        <v>20</v>
      </c>
      <c r="F7" s="2">
        <v>3.1</v>
      </c>
      <c r="G7" s="2">
        <f t="shared" si="1"/>
        <v>62</v>
      </c>
      <c r="H7" s="2"/>
    </row>
    <row r="8" spans="1:8" ht="30" customHeight="1">
      <c r="A8" s="2">
        <v>6</v>
      </c>
      <c r="B8" s="2" t="s">
        <v>129</v>
      </c>
      <c r="C8" s="2">
        <v>945</v>
      </c>
      <c r="D8" s="2">
        <v>965</v>
      </c>
      <c r="E8" s="2">
        <f t="shared" si="0"/>
        <v>20</v>
      </c>
      <c r="F8" s="2">
        <v>3.1</v>
      </c>
      <c r="G8" s="2">
        <f t="shared" si="1"/>
        <v>62</v>
      </c>
      <c r="H8" s="2"/>
    </row>
    <row r="9" spans="1:8" ht="30" customHeight="1">
      <c r="A9" s="2">
        <v>7</v>
      </c>
      <c r="B9" s="2" t="s">
        <v>130</v>
      </c>
      <c r="C9" s="2">
        <v>907</v>
      </c>
      <c r="D9" s="2">
        <v>927</v>
      </c>
      <c r="E9" s="2">
        <f t="shared" si="0"/>
        <v>20</v>
      </c>
      <c r="F9" s="2">
        <v>3.1</v>
      </c>
      <c r="G9" s="2">
        <f t="shared" si="1"/>
        <v>62</v>
      </c>
      <c r="H9" s="2"/>
    </row>
    <row r="10" spans="1:8" ht="30" customHeight="1">
      <c r="A10" s="2">
        <v>8</v>
      </c>
      <c r="B10" s="2" t="s">
        <v>131</v>
      </c>
      <c r="C10" s="2">
        <v>900</v>
      </c>
      <c r="D10" s="2">
        <v>915</v>
      </c>
      <c r="E10" s="2">
        <f t="shared" si="0"/>
        <v>15</v>
      </c>
      <c r="F10" s="2">
        <v>3.1</v>
      </c>
      <c r="G10" s="2">
        <f t="shared" si="1"/>
        <v>46.5</v>
      </c>
      <c r="H10" s="2"/>
    </row>
    <row r="11" spans="1:8" ht="30" customHeight="1">
      <c r="A11" s="2">
        <v>9</v>
      </c>
      <c r="B11" s="2" t="s">
        <v>132</v>
      </c>
      <c r="C11" s="2">
        <v>201</v>
      </c>
      <c r="D11" s="2">
        <v>211</v>
      </c>
      <c r="E11" s="2">
        <f t="shared" si="0"/>
        <v>10</v>
      </c>
      <c r="F11" s="2">
        <v>3.1</v>
      </c>
      <c r="G11" s="2">
        <f t="shared" si="1"/>
        <v>31</v>
      </c>
      <c r="H11" s="2"/>
    </row>
    <row r="12" spans="1:8" ht="30" customHeight="1">
      <c r="A12" s="2">
        <v>10</v>
      </c>
      <c r="B12" s="2" t="s">
        <v>133</v>
      </c>
      <c r="C12" s="2">
        <v>2120</v>
      </c>
      <c r="D12" s="2">
        <v>2145</v>
      </c>
      <c r="E12" s="2">
        <f t="shared" si="0"/>
        <v>25</v>
      </c>
      <c r="F12" s="2">
        <v>3.1</v>
      </c>
      <c r="G12" s="2">
        <f t="shared" si="1"/>
        <v>77.5</v>
      </c>
      <c r="H12" s="2"/>
    </row>
    <row r="13" spans="1:8" ht="30" customHeight="1">
      <c r="A13" s="2">
        <v>11</v>
      </c>
      <c r="B13" s="2" t="s">
        <v>134</v>
      </c>
      <c r="C13" s="2">
        <v>348</v>
      </c>
      <c r="D13" s="2">
        <v>354</v>
      </c>
      <c r="E13" s="2">
        <f t="shared" si="0"/>
        <v>6</v>
      </c>
      <c r="F13" s="2">
        <v>3.1</v>
      </c>
      <c r="G13" s="2">
        <f t="shared" si="1"/>
        <v>18.6</v>
      </c>
      <c r="H13" s="2"/>
    </row>
    <row r="14" spans="1:8" ht="30" customHeight="1">
      <c r="A14" s="2">
        <v>12</v>
      </c>
      <c r="B14" s="2" t="s">
        <v>135</v>
      </c>
      <c r="C14" s="2">
        <v>1225</v>
      </c>
      <c r="D14" s="2">
        <v>1235</v>
      </c>
      <c r="E14" s="2">
        <f t="shared" si="0"/>
        <v>10</v>
      </c>
      <c r="F14" s="2">
        <v>3.1</v>
      </c>
      <c r="G14" s="2">
        <f t="shared" si="1"/>
        <v>31</v>
      </c>
      <c r="H14" s="2"/>
    </row>
    <row r="15" spans="1:8" ht="30" customHeight="1">
      <c r="A15" s="2">
        <v>13</v>
      </c>
      <c r="B15" s="2" t="s">
        <v>136</v>
      </c>
      <c r="C15" s="2">
        <v>558</v>
      </c>
      <c r="D15" s="2">
        <v>568</v>
      </c>
      <c r="E15" s="2">
        <f t="shared" si="0"/>
        <v>10</v>
      </c>
      <c r="F15" s="2">
        <v>3.1</v>
      </c>
      <c r="G15" s="2">
        <f t="shared" si="1"/>
        <v>31</v>
      </c>
      <c r="H15" s="2"/>
    </row>
    <row r="16" spans="1:8" ht="30" customHeight="1">
      <c r="A16" s="2">
        <v>14</v>
      </c>
      <c r="B16" s="2" t="s">
        <v>137</v>
      </c>
      <c r="C16" s="2">
        <v>892</v>
      </c>
      <c r="D16" s="2">
        <v>907</v>
      </c>
      <c r="E16" s="2">
        <f t="shared" si="0"/>
        <v>15</v>
      </c>
      <c r="F16" s="2">
        <v>3.1</v>
      </c>
      <c r="G16" s="2">
        <f t="shared" si="1"/>
        <v>46.5</v>
      </c>
      <c r="H16" s="2"/>
    </row>
    <row r="17" spans="1:8" ht="30" customHeight="1">
      <c r="A17" s="4">
        <v>15</v>
      </c>
      <c r="B17" s="5" t="s">
        <v>140</v>
      </c>
      <c r="C17" s="2">
        <v>106</v>
      </c>
      <c r="D17" s="2">
        <v>121</v>
      </c>
      <c r="E17" s="2">
        <f t="shared" si="0"/>
        <v>15</v>
      </c>
      <c r="F17" s="2">
        <v>3.1</v>
      </c>
      <c r="G17" s="2">
        <f t="shared" si="1"/>
        <v>46.5</v>
      </c>
      <c r="H17" s="2"/>
    </row>
    <row r="18" spans="1:8" ht="30" customHeight="1">
      <c r="A18" s="4">
        <v>16</v>
      </c>
      <c r="B18" s="4" t="s">
        <v>138</v>
      </c>
      <c r="C18" s="2">
        <v>936</v>
      </c>
      <c r="D18" s="2">
        <v>956</v>
      </c>
      <c r="E18" s="2">
        <f t="shared" si="0"/>
        <v>20</v>
      </c>
      <c r="F18" s="2">
        <v>3.1</v>
      </c>
      <c r="G18" s="2">
        <f t="shared" si="1"/>
        <v>62</v>
      </c>
      <c r="H18" s="3"/>
    </row>
    <row r="19" spans="1:8" ht="30" customHeight="1">
      <c r="A19" s="4">
        <v>17</v>
      </c>
      <c r="B19" s="5" t="s">
        <v>139</v>
      </c>
      <c r="C19" s="2">
        <v>251</v>
      </c>
      <c r="D19" s="2">
        <v>288</v>
      </c>
      <c r="E19" s="2">
        <f t="shared" si="0"/>
        <v>37</v>
      </c>
      <c r="F19" s="2">
        <v>3.1</v>
      </c>
      <c r="G19" s="2">
        <f t="shared" si="1"/>
        <v>114.7</v>
      </c>
      <c r="H19" s="3"/>
    </row>
    <row r="20" spans="1:8" ht="30" customHeight="1">
      <c r="A20" s="4">
        <v>19</v>
      </c>
      <c r="B20" s="4" t="s">
        <v>121</v>
      </c>
      <c r="C20" s="3"/>
      <c r="D20" s="3"/>
      <c r="E20" s="2">
        <f>SUM(E3:E19)</f>
        <v>299</v>
      </c>
      <c r="F20" s="3"/>
      <c r="G20" s="2">
        <f>SUM(G3:G19)</f>
        <v>926.9000000000001</v>
      </c>
      <c r="H20" s="3"/>
    </row>
    <row r="21" spans="3:8" ht="14.25">
      <c r="C21" s="6"/>
      <c r="D21" s="6"/>
      <c r="E21" s="6"/>
      <c r="F21" s="6"/>
      <c r="G21" s="6"/>
      <c r="H21" s="6"/>
    </row>
    <row r="22" spans="2:7" ht="14.25">
      <c r="B22" s="7" t="s">
        <v>48</v>
      </c>
      <c r="G22" t="s">
        <v>49</v>
      </c>
    </row>
    <row r="23" ht="14.25">
      <c r="B23" s="7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2" sqref="H3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2" sqref="H3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">
      <selection activeCell="G27" sqref="G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20.2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9" t="s">
        <v>1</v>
      </c>
      <c r="B3" s="19" t="s">
        <v>21</v>
      </c>
      <c r="C3" s="19" t="s">
        <v>22</v>
      </c>
      <c r="D3" s="19" t="s">
        <v>23</v>
      </c>
      <c r="E3" s="19" t="s">
        <v>24</v>
      </c>
      <c r="F3" s="19"/>
      <c r="G3" s="19" t="s">
        <v>25</v>
      </c>
      <c r="H3" s="17" t="s">
        <v>26</v>
      </c>
      <c r="I3" s="55" t="s">
        <v>27</v>
      </c>
      <c r="J3" s="17" t="s">
        <v>8</v>
      </c>
    </row>
    <row r="4" spans="1:10" ht="18" customHeight="1">
      <c r="A4" s="19"/>
      <c r="B4" s="19"/>
      <c r="C4" s="19"/>
      <c r="D4" s="19"/>
      <c r="E4" s="19" t="s">
        <v>28</v>
      </c>
      <c r="F4" s="19" t="s">
        <v>29</v>
      </c>
      <c r="G4" s="19"/>
      <c r="H4" s="20"/>
      <c r="I4" s="56"/>
      <c r="J4" s="20"/>
    </row>
    <row r="5" spans="1:10" ht="27.75" customHeight="1">
      <c r="A5" s="19">
        <v>1</v>
      </c>
      <c r="B5" s="19" t="s">
        <v>30</v>
      </c>
      <c r="C5" s="19"/>
      <c r="D5" s="19"/>
      <c r="E5" s="19">
        <v>182525</v>
      </c>
      <c r="F5" s="19">
        <v>184211</v>
      </c>
      <c r="G5" s="49">
        <f aca="true" t="shared" si="0" ref="G5:G11">F5-E5</f>
        <v>1686</v>
      </c>
      <c r="H5" s="49">
        <v>0.54</v>
      </c>
      <c r="I5" s="49">
        <f>G5*H5</f>
        <v>910.44</v>
      </c>
      <c r="J5" s="19"/>
    </row>
    <row r="6" spans="1:10" ht="26.25" customHeight="1">
      <c r="A6" s="19">
        <v>2</v>
      </c>
      <c r="B6" s="19" t="s">
        <v>31</v>
      </c>
      <c r="C6" s="19"/>
      <c r="D6" s="19"/>
      <c r="E6" s="19">
        <v>28470</v>
      </c>
      <c r="F6" s="19">
        <v>29095</v>
      </c>
      <c r="G6" s="49">
        <f t="shared" si="0"/>
        <v>625</v>
      </c>
      <c r="H6" s="49">
        <v>0.54</v>
      </c>
      <c r="I6" s="49">
        <f aca="true" t="shared" si="1" ref="I6:I26">G6*H6</f>
        <v>337.5</v>
      </c>
      <c r="J6" s="19"/>
    </row>
    <row r="7" spans="1:10" ht="27.75" customHeight="1">
      <c r="A7" s="21">
        <v>3</v>
      </c>
      <c r="B7" s="21" t="s">
        <v>32</v>
      </c>
      <c r="C7" s="2">
        <v>2226</v>
      </c>
      <c r="D7" s="2" t="s">
        <v>33</v>
      </c>
      <c r="E7" s="2">
        <v>10747</v>
      </c>
      <c r="F7" s="2">
        <v>10829</v>
      </c>
      <c r="G7" s="49">
        <f>(F7-E7)*40</f>
        <v>3280</v>
      </c>
      <c r="H7" s="49">
        <v>0.54</v>
      </c>
      <c r="I7" s="49">
        <f t="shared" si="1"/>
        <v>1771.2</v>
      </c>
      <c r="J7" s="19"/>
    </row>
    <row r="8" spans="1:10" ht="27.75" customHeight="1">
      <c r="A8" s="26"/>
      <c r="B8" s="26"/>
      <c r="C8" s="2">
        <v>2901</v>
      </c>
      <c r="D8" s="2"/>
      <c r="E8" s="2">
        <v>360889</v>
      </c>
      <c r="F8" s="2">
        <v>363161</v>
      </c>
      <c r="G8" s="49">
        <f t="shared" si="0"/>
        <v>2272</v>
      </c>
      <c r="H8" s="49">
        <v>0.54</v>
      </c>
      <c r="I8" s="49">
        <f t="shared" si="1"/>
        <v>1226.88</v>
      </c>
      <c r="J8" s="19"/>
    </row>
    <row r="9" spans="1:10" ht="28.5" customHeight="1">
      <c r="A9" s="26"/>
      <c r="B9" s="26"/>
      <c r="C9" s="2">
        <v>2854</v>
      </c>
      <c r="D9" s="2"/>
      <c r="E9" s="2">
        <v>69674</v>
      </c>
      <c r="F9" s="2">
        <v>70091</v>
      </c>
      <c r="G9" s="49">
        <f t="shared" si="0"/>
        <v>417</v>
      </c>
      <c r="H9" s="49">
        <v>0.54</v>
      </c>
      <c r="I9" s="49">
        <f t="shared" si="1"/>
        <v>225.18</v>
      </c>
      <c r="J9" s="19"/>
    </row>
    <row r="10" spans="1:10" ht="27" customHeight="1">
      <c r="A10" s="26"/>
      <c r="B10" s="26"/>
      <c r="C10" s="2">
        <v>1523</v>
      </c>
      <c r="D10" s="2"/>
      <c r="E10" s="2">
        <v>96401</v>
      </c>
      <c r="F10" s="2">
        <v>97595</v>
      </c>
      <c r="G10" s="49">
        <f t="shared" si="0"/>
        <v>1194</v>
      </c>
      <c r="H10" s="49">
        <v>0.54</v>
      </c>
      <c r="I10" s="49">
        <f t="shared" si="1"/>
        <v>644.76</v>
      </c>
      <c r="J10" s="19"/>
    </row>
    <row r="11" spans="1:10" ht="27" customHeight="1">
      <c r="A11" s="26"/>
      <c r="B11" s="22"/>
      <c r="C11" s="2">
        <v>1011</v>
      </c>
      <c r="D11" s="2"/>
      <c r="E11" s="2">
        <v>425203</v>
      </c>
      <c r="F11" s="2">
        <v>425876</v>
      </c>
      <c r="G11" s="49">
        <f t="shared" si="0"/>
        <v>673</v>
      </c>
      <c r="H11" s="49">
        <v>0.54</v>
      </c>
      <c r="I11" s="49">
        <f t="shared" si="1"/>
        <v>363.42</v>
      </c>
      <c r="J11" s="19"/>
    </row>
    <row r="12" spans="1:10" ht="27" customHeight="1">
      <c r="A12" s="22"/>
      <c r="B12" s="22" t="s">
        <v>34</v>
      </c>
      <c r="C12" s="2"/>
      <c r="D12" s="2"/>
      <c r="E12" s="2"/>
      <c r="F12" s="2"/>
      <c r="G12" s="49">
        <f>SUM(G7:G11)</f>
        <v>7836</v>
      </c>
      <c r="H12" s="49">
        <v>0.54</v>
      </c>
      <c r="I12" s="49">
        <f>SUM(I7:I11)</f>
        <v>4231.44</v>
      </c>
      <c r="J12" s="19"/>
    </row>
    <row r="13" spans="1:10" ht="27" customHeight="1">
      <c r="A13" s="2">
        <v>4</v>
      </c>
      <c r="B13" s="2" t="s">
        <v>35</v>
      </c>
      <c r="C13" s="2"/>
      <c r="D13" s="2" t="s">
        <v>36</v>
      </c>
      <c r="E13" s="2">
        <v>3026</v>
      </c>
      <c r="F13" s="2">
        <v>3075</v>
      </c>
      <c r="G13" s="49">
        <f>(F13-E13)*20</f>
        <v>980</v>
      </c>
      <c r="H13" s="49">
        <v>0.54</v>
      </c>
      <c r="I13" s="49">
        <f>G13*H13</f>
        <v>529.2</v>
      </c>
      <c r="J13" s="19"/>
    </row>
    <row r="14" spans="1:10" ht="28.5" customHeight="1">
      <c r="A14" s="2">
        <v>5</v>
      </c>
      <c r="B14" s="2" t="s">
        <v>37</v>
      </c>
      <c r="C14" s="2">
        <v>3888</v>
      </c>
      <c r="D14" s="50" t="s">
        <v>38</v>
      </c>
      <c r="E14" s="2">
        <v>2635</v>
      </c>
      <c r="F14" s="2">
        <v>2655</v>
      </c>
      <c r="G14" s="49">
        <f>(F14-E14)*40</f>
        <v>800</v>
      </c>
      <c r="H14" s="49">
        <v>0.54</v>
      </c>
      <c r="I14" s="49">
        <f t="shared" si="1"/>
        <v>432</v>
      </c>
      <c r="J14" s="19"/>
    </row>
    <row r="15" spans="1:10" ht="28.5" customHeight="1">
      <c r="A15" s="21">
        <v>6</v>
      </c>
      <c r="B15" s="2" t="s">
        <v>39</v>
      </c>
      <c r="C15" s="2">
        <v>3346</v>
      </c>
      <c r="D15" s="2"/>
      <c r="E15" s="2">
        <v>113413</v>
      </c>
      <c r="F15" s="2">
        <v>115010</v>
      </c>
      <c r="G15" s="49">
        <f aca="true" t="shared" si="2" ref="G15:G18">F15-E15</f>
        <v>1597</v>
      </c>
      <c r="H15" s="49">
        <v>0.54</v>
      </c>
      <c r="I15" s="49">
        <f t="shared" si="1"/>
        <v>862.3800000000001</v>
      </c>
      <c r="J15" s="19"/>
    </row>
    <row r="16" spans="1:10" ht="28.5" customHeight="1">
      <c r="A16" s="26"/>
      <c r="B16" s="2"/>
      <c r="C16" s="2">
        <v>3248</v>
      </c>
      <c r="D16" s="2" t="s">
        <v>33</v>
      </c>
      <c r="E16" s="2">
        <v>4049</v>
      </c>
      <c r="F16" s="2">
        <v>4065</v>
      </c>
      <c r="G16" s="49">
        <f>(F16-E16)*40</f>
        <v>640</v>
      </c>
      <c r="H16" s="49">
        <v>0.54</v>
      </c>
      <c r="I16" s="49">
        <f t="shared" si="1"/>
        <v>345.6</v>
      </c>
      <c r="J16" s="19"/>
    </row>
    <row r="17" spans="1:10" ht="30.75" customHeight="1">
      <c r="A17" s="26"/>
      <c r="B17" s="2"/>
      <c r="C17" s="2">
        <v>2884</v>
      </c>
      <c r="D17" s="2"/>
      <c r="E17" s="2">
        <v>65454</v>
      </c>
      <c r="F17" s="2">
        <v>65592</v>
      </c>
      <c r="G17" s="49">
        <f t="shared" si="2"/>
        <v>138</v>
      </c>
      <c r="H17" s="49">
        <v>0.54</v>
      </c>
      <c r="I17" s="49">
        <f t="shared" si="1"/>
        <v>74.52000000000001</v>
      </c>
      <c r="J17" s="19"/>
    </row>
    <row r="18" spans="1:10" ht="27.75" customHeight="1">
      <c r="A18" s="26"/>
      <c r="B18" s="2"/>
      <c r="C18" s="2">
        <v>3236</v>
      </c>
      <c r="D18" s="2"/>
      <c r="E18" s="2">
        <v>63771</v>
      </c>
      <c r="F18" s="2">
        <v>64064</v>
      </c>
      <c r="G18" s="49">
        <f t="shared" si="2"/>
        <v>293</v>
      </c>
      <c r="H18" s="49">
        <v>0.54</v>
      </c>
      <c r="I18" s="49">
        <f t="shared" si="1"/>
        <v>158.22</v>
      </c>
      <c r="J18" s="19"/>
    </row>
    <row r="19" spans="1:10" ht="27.75" customHeight="1">
      <c r="A19" s="26"/>
      <c r="B19" s="2"/>
      <c r="C19" s="2">
        <v>5494</v>
      </c>
      <c r="D19" s="9" t="s">
        <v>40</v>
      </c>
      <c r="E19" s="2">
        <v>5633</v>
      </c>
      <c r="F19" s="2">
        <v>5633</v>
      </c>
      <c r="G19" s="49">
        <f>(F19-E19)*20</f>
        <v>0</v>
      </c>
      <c r="H19" s="49">
        <v>0.54</v>
      </c>
      <c r="I19" s="49">
        <f t="shared" si="1"/>
        <v>0</v>
      </c>
      <c r="J19" s="19"/>
    </row>
    <row r="20" spans="1:10" ht="27" customHeight="1">
      <c r="A20" s="26"/>
      <c r="B20" s="2"/>
      <c r="C20" s="2">
        <v>6706</v>
      </c>
      <c r="D20" s="9"/>
      <c r="E20" s="2">
        <v>83205</v>
      </c>
      <c r="F20" s="2">
        <v>83733</v>
      </c>
      <c r="G20" s="49">
        <f>F20-E20</f>
        <v>528</v>
      </c>
      <c r="H20" s="49">
        <v>0.54</v>
      </c>
      <c r="I20" s="49">
        <f t="shared" si="1"/>
        <v>285.12</v>
      </c>
      <c r="J20" s="19"/>
    </row>
    <row r="21" spans="1:10" ht="27" customHeight="1">
      <c r="A21" s="22"/>
      <c r="B21" s="21" t="s">
        <v>34</v>
      </c>
      <c r="C21" s="21"/>
      <c r="D21" s="51"/>
      <c r="E21" s="21"/>
      <c r="F21" s="21"/>
      <c r="G21" s="52">
        <f>SUM(G15:G20)</f>
        <v>3196</v>
      </c>
      <c r="H21" s="49">
        <v>0.54</v>
      </c>
      <c r="I21" s="49">
        <f>SUM(I15:I20)</f>
        <v>1725.8400000000001</v>
      </c>
      <c r="J21" s="19"/>
    </row>
    <row r="22" spans="1:10" ht="28.5" customHeight="1">
      <c r="A22" s="2">
        <v>6</v>
      </c>
      <c r="B22" s="2" t="s">
        <v>41</v>
      </c>
      <c r="C22" s="2">
        <v>3161</v>
      </c>
      <c r="D22" s="9" t="s">
        <v>42</v>
      </c>
      <c r="E22" s="2">
        <v>9839</v>
      </c>
      <c r="F22" s="2">
        <v>9988</v>
      </c>
      <c r="G22" s="53">
        <f>(F22-E22)*40-G6</f>
        <v>5335</v>
      </c>
      <c r="H22" s="49">
        <v>0.54</v>
      </c>
      <c r="I22" s="49">
        <f t="shared" si="1"/>
        <v>2880.9</v>
      </c>
      <c r="J22" s="19"/>
    </row>
    <row r="23" spans="1:10" ht="14.25" customHeight="1" hidden="1">
      <c r="A23" s="2"/>
      <c r="B23" s="2"/>
      <c r="C23" s="2"/>
      <c r="D23" s="9"/>
      <c r="E23" s="2"/>
      <c r="F23" s="2"/>
      <c r="G23" s="53"/>
      <c r="H23" s="49">
        <v>0.54</v>
      </c>
      <c r="I23" s="49">
        <f t="shared" si="1"/>
        <v>0</v>
      </c>
      <c r="J23" s="19"/>
    </row>
    <row r="24" spans="1:10" ht="14.25" customHeight="1" hidden="1">
      <c r="A24" s="2"/>
      <c r="B24" s="2"/>
      <c r="C24" s="2"/>
      <c r="D24" s="9"/>
      <c r="E24" s="2"/>
      <c r="F24" s="2"/>
      <c r="G24" s="53"/>
      <c r="H24" s="49">
        <v>0.54</v>
      </c>
      <c r="I24" s="49">
        <f t="shared" si="1"/>
        <v>0</v>
      </c>
      <c r="J24" s="19"/>
    </row>
    <row r="25" spans="1:10" ht="14.25" customHeight="1" hidden="1">
      <c r="A25" s="2"/>
      <c r="B25" s="2"/>
      <c r="C25" s="2"/>
      <c r="D25" s="2"/>
      <c r="E25" s="2"/>
      <c r="F25" s="2"/>
      <c r="G25" s="53"/>
      <c r="H25" s="49">
        <v>0.54</v>
      </c>
      <c r="I25" s="49">
        <f t="shared" si="1"/>
        <v>0</v>
      </c>
      <c r="J25" s="19"/>
    </row>
    <row r="26" spans="1:10" ht="25.5" customHeight="1">
      <c r="A26" s="2">
        <v>7</v>
      </c>
      <c r="B26" s="2" t="s">
        <v>43</v>
      </c>
      <c r="C26" s="2"/>
      <c r="D26" s="2" t="s">
        <v>44</v>
      </c>
      <c r="E26" s="2">
        <v>2064</v>
      </c>
      <c r="F26" s="2">
        <v>2072</v>
      </c>
      <c r="G26" s="53">
        <f>(F26-E26)*30</f>
        <v>240</v>
      </c>
      <c r="H26" s="36">
        <v>0.54</v>
      </c>
      <c r="I26" s="36">
        <f t="shared" si="1"/>
        <v>129.60000000000002</v>
      </c>
      <c r="J26" s="19"/>
    </row>
    <row r="27" spans="1:10" ht="33" customHeight="1">
      <c r="A27" s="54" t="s">
        <v>45</v>
      </c>
      <c r="B27" s="3" t="s">
        <v>46</v>
      </c>
      <c r="C27" s="3"/>
      <c r="D27" s="3"/>
      <c r="E27" s="19"/>
      <c r="F27" s="19"/>
      <c r="G27" s="19">
        <f>G5+G6+G12+G13+G14+G21+G22+G26</f>
        <v>20698</v>
      </c>
      <c r="H27" s="19"/>
      <c r="I27" s="19">
        <f>I5+I6+I12+I13+I14+I21+I22+I26</f>
        <v>11176.92</v>
      </c>
      <c r="J27" s="19"/>
    </row>
    <row r="28" spans="1:5" ht="22.5" customHeight="1">
      <c r="A28" s="48" t="s">
        <v>47</v>
      </c>
      <c r="B28" s="48"/>
      <c r="C28" s="48"/>
      <c r="D28" s="48"/>
      <c r="E28" s="48"/>
    </row>
    <row r="30" spans="1:7" ht="14.25">
      <c r="A30" t="s">
        <v>48</v>
      </c>
      <c r="G30" t="s">
        <v>49</v>
      </c>
    </row>
  </sheetData>
  <sheetProtection/>
  <mergeCells count="22">
    <mergeCell ref="A1:J1"/>
    <mergeCell ref="A2:J2"/>
    <mergeCell ref="E3:F3"/>
    <mergeCell ref="A3:A4"/>
    <mergeCell ref="A7:A12"/>
    <mergeCell ref="A15:A21"/>
    <mergeCell ref="A22:A25"/>
    <mergeCell ref="B3:B4"/>
    <mergeCell ref="B7:B11"/>
    <mergeCell ref="B15:B20"/>
    <mergeCell ref="B22:B25"/>
    <mergeCell ref="C3:C4"/>
    <mergeCell ref="C22:C25"/>
    <mergeCell ref="D3:D4"/>
    <mergeCell ref="D22:D25"/>
    <mergeCell ref="E22:E25"/>
    <mergeCell ref="F22:F25"/>
    <mergeCell ref="G3:G4"/>
    <mergeCell ref="G22:G25"/>
    <mergeCell ref="H3:H4"/>
    <mergeCell ref="I3:I4"/>
    <mergeCell ref="J3:J4"/>
  </mergeCells>
  <printOptions horizontalCentered="1"/>
  <pageMargins left="0.47" right="0.75" top="1.26" bottom="0.98" header="0.51" footer="0.51"/>
  <pageSetup horizontalDpi="300" verticalDpi="300" orientation="portrait" paperSize="9" scale="87"/>
  <headerFooter alignWithMargins="0">
    <oddHeader>&amp;C&amp;"宋体,加粗"&amp;20经营服务中心租点
月电费明细表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3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6"/>
      <c r="B1" s="46"/>
      <c r="C1" s="46"/>
      <c r="D1" s="46"/>
      <c r="E1" s="46"/>
      <c r="F1" s="46"/>
      <c r="G1" s="46"/>
      <c r="H1" s="46"/>
      <c r="I1" s="46"/>
    </row>
    <row r="2" spans="1:9" ht="20.25">
      <c r="A2" s="12" t="s">
        <v>20</v>
      </c>
      <c r="B2" s="12"/>
      <c r="C2" s="12"/>
      <c r="D2" s="12"/>
      <c r="E2" s="12"/>
      <c r="F2" s="12"/>
      <c r="G2" s="12"/>
      <c r="H2" s="12"/>
      <c r="I2" s="12"/>
    </row>
    <row r="3" spans="1:9" ht="14.25">
      <c r="A3" s="19" t="s">
        <v>1</v>
      </c>
      <c r="B3" s="19" t="s">
        <v>21</v>
      </c>
      <c r="C3" s="13"/>
      <c r="D3" s="19" t="s">
        <v>50</v>
      </c>
      <c r="E3" s="19"/>
      <c r="F3" s="13" t="s">
        <v>51</v>
      </c>
      <c r="G3" s="17" t="s">
        <v>26</v>
      </c>
      <c r="H3" s="17" t="s">
        <v>7</v>
      </c>
      <c r="I3" s="19" t="s">
        <v>8</v>
      </c>
    </row>
    <row r="4" spans="1:9" ht="18" customHeight="1">
      <c r="A4" s="19"/>
      <c r="B4" s="19"/>
      <c r="C4" s="18"/>
      <c r="D4" s="19" t="s">
        <v>28</v>
      </c>
      <c r="E4" s="19" t="s">
        <v>29</v>
      </c>
      <c r="F4" s="18"/>
      <c r="G4" s="20"/>
      <c r="H4" s="20"/>
      <c r="I4" s="19"/>
    </row>
    <row r="5" spans="1:9" ht="30.75" customHeight="1">
      <c r="A5" s="19">
        <v>1</v>
      </c>
      <c r="B5" s="19" t="s">
        <v>30</v>
      </c>
      <c r="C5" s="19"/>
      <c r="D5" s="19">
        <v>0</v>
      </c>
      <c r="E5" s="19">
        <v>13</v>
      </c>
      <c r="F5" s="19">
        <f>E5-D5</f>
        <v>13</v>
      </c>
      <c r="G5" s="19">
        <v>3.1</v>
      </c>
      <c r="H5" s="19">
        <f>F5*G5</f>
        <v>40.300000000000004</v>
      </c>
      <c r="I5" s="19"/>
    </row>
    <row r="6" spans="1:9" ht="30.75" customHeight="1">
      <c r="A6" s="19">
        <v>2</v>
      </c>
      <c r="B6" s="19" t="s">
        <v>31</v>
      </c>
      <c r="C6" s="19"/>
      <c r="D6" s="19">
        <v>3120</v>
      </c>
      <c r="E6" s="19">
        <v>3133</v>
      </c>
      <c r="F6" s="19">
        <f aca="true" t="shared" si="0" ref="F6:F21">E6-D6</f>
        <v>13</v>
      </c>
      <c r="G6" s="19">
        <v>3.1</v>
      </c>
      <c r="H6" s="19">
        <f aca="true" t="shared" si="1" ref="H6:H23">F6*G6</f>
        <v>40.300000000000004</v>
      </c>
      <c r="I6" s="19"/>
    </row>
    <row r="7" spans="1:9" ht="30.75" customHeight="1">
      <c r="A7" s="21">
        <v>3</v>
      </c>
      <c r="B7" s="21" t="s">
        <v>32</v>
      </c>
      <c r="C7" s="2" t="s">
        <v>52</v>
      </c>
      <c r="D7" s="2">
        <v>11101</v>
      </c>
      <c r="E7" s="2">
        <v>11284</v>
      </c>
      <c r="F7" s="19">
        <f t="shared" si="0"/>
        <v>183</v>
      </c>
      <c r="G7" s="19">
        <v>3.1</v>
      </c>
      <c r="H7" s="19">
        <f t="shared" si="1"/>
        <v>567.3000000000001</v>
      </c>
      <c r="I7" s="19"/>
    </row>
    <row r="8" spans="1:9" ht="30.75" customHeight="1">
      <c r="A8" s="26"/>
      <c r="B8" s="26"/>
      <c r="C8" s="2" t="s">
        <v>53</v>
      </c>
      <c r="D8" s="2">
        <v>686</v>
      </c>
      <c r="E8" s="2">
        <v>803</v>
      </c>
      <c r="F8" s="19">
        <f t="shared" si="0"/>
        <v>117</v>
      </c>
      <c r="G8" s="19">
        <v>3.1</v>
      </c>
      <c r="H8" s="19">
        <f t="shared" si="1"/>
        <v>362.7</v>
      </c>
      <c r="I8" s="19"/>
    </row>
    <row r="9" spans="1:9" ht="30.75" customHeight="1">
      <c r="A9" s="22"/>
      <c r="B9" s="2" t="s">
        <v>34</v>
      </c>
      <c r="C9" s="40"/>
      <c r="D9" s="2"/>
      <c r="E9" s="2"/>
      <c r="F9" s="19">
        <f>(F7+F8)-50</f>
        <v>250</v>
      </c>
      <c r="G9" s="19">
        <v>3.1</v>
      </c>
      <c r="H9" s="19">
        <f t="shared" si="1"/>
        <v>775</v>
      </c>
      <c r="I9" s="19"/>
    </row>
    <row r="10" spans="1:9" ht="30.75" customHeight="1">
      <c r="A10" s="2">
        <v>4</v>
      </c>
      <c r="B10" s="2" t="s">
        <v>35</v>
      </c>
      <c r="C10" s="47"/>
      <c r="D10" s="2">
        <v>219</v>
      </c>
      <c r="E10" s="2">
        <v>224</v>
      </c>
      <c r="F10" s="19">
        <f>E10-D10</f>
        <v>5</v>
      </c>
      <c r="G10" s="19">
        <v>3.1</v>
      </c>
      <c r="H10" s="19">
        <f t="shared" si="1"/>
        <v>15.5</v>
      </c>
      <c r="I10" s="19"/>
    </row>
    <row r="11" spans="1:9" ht="30.75" customHeight="1">
      <c r="A11" s="2">
        <v>5</v>
      </c>
      <c r="B11" s="2" t="s">
        <v>37</v>
      </c>
      <c r="C11" s="22"/>
      <c r="D11" s="2">
        <v>3317</v>
      </c>
      <c r="E11" s="2">
        <v>3345</v>
      </c>
      <c r="F11" s="19">
        <f t="shared" si="0"/>
        <v>28</v>
      </c>
      <c r="G11" s="19">
        <v>3.1</v>
      </c>
      <c r="H11" s="19">
        <f t="shared" si="1"/>
        <v>86.8</v>
      </c>
      <c r="I11" s="19"/>
    </row>
    <row r="12" spans="1:9" ht="30.75" customHeight="1">
      <c r="A12" s="21">
        <v>6</v>
      </c>
      <c r="B12" s="21" t="s">
        <v>39</v>
      </c>
      <c r="C12" s="2" t="s">
        <v>52</v>
      </c>
      <c r="D12" s="2">
        <v>10446</v>
      </c>
      <c r="E12" s="2">
        <v>10527</v>
      </c>
      <c r="F12" s="19">
        <f t="shared" si="0"/>
        <v>81</v>
      </c>
      <c r="G12" s="19">
        <v>3.1</v>
      </c>
      <c r="H12" s="19">
        <f t="shared" si="1"/>
        <v>251.1</v>
      </c>
      <c r="I12" s="19"/>
    </row>
    <row r="13" spans="1:9" ht="30.75" customHeight="1">
      <c r="A13" s="26"/>
      <c r="B13" s="26"/>
      <c r="C13" s="2" t="s">
        <v>53</v>
      </c>
      <c r="D13" s="2">
        <v>2812</v>
      </c>
      <c r="E13" s="2">
        <v>2861</v>
      </c>
      <c r="F13" s="19">
        <f t="shared" si="0"/>
        <v>49</v>
      </c>
      <c r="G13" s="19">
        <v>3.1</v>
      </c>
      <c r="H13" s="19">
        <f t="shared" si="1"/>
        <v>151.9</v>
      </c>
      <c r="I13" s="19"/>
    </row>
    <row r="14" spans="1:9" ht="30.75" customHeight="1">
      <c r="A14" s="26"/>
      <c r="B14" s="26"/>
      <c r="C14" s="2" t="s">
        <v>54</v>
      </c>
      <c r="D14" s="2">
        <v>2191</v>
      </c>
      <c r="E14" s="2">
        <v>2218</v>
      </c>
      <c r="F14" s="19">
        <f t="shared" si="0"/>
        <v>27</v>
      </c>
      <c r="G14" s="19">
        <v>3.1</v>
      </c>
      <c r="H14" s="19">
        <f t="shared" si="1"/>
        <v>83.7</v>
      </c>
      <c r="I14" s="19"/>
    </row>
    <row r="15" spans="1:9" ht="30.75" customHeight="1">
      <c r="A15" s="26"/>
      <c r="B15" s="22"/>
      <c r="C15" s="2" t="s">
        <v>55</v>
      </c>
      <c r="D15" s="2">
        <v>1924</v>
      </c>
      <c r="E15" s="2">
        <v>1941</v>
      </c>
      <c r="F15" s="19">
        <f t="shared" si="0"/>
        <v>17</v>
      </c>
      <c r="G15" s="19">
        <v>3.1</v>
      </c>
      <c r="H15" s="19">
        <f t="shared" si="1"/>
        <v>52.7</v>
      </c>
      <c r="I15" s="19"/>
    </row>
    <row r="16" spans="1:9" ht="30.75" customHeight="1">
      <c r="A16" s="26"/>
      <c r="B16" s="26"/>
      <c r="C16" s="2" t="s">
        <v>56</v>
      </c>
      <c r="D16" s="2">
        <v>290</v>
      </c>
      <c r="E16" s="2">
        <v>338</v>
      </c>
      <c r="F16" s="19">
        <f t="shared" si="0"/>
        <v>48</v>
      </c>
      <c r="G16" s="19">
        <v>3.1</v>
      </c>
      <c r="H16" s="19">
        <f t="shared" si="1"/>
        <v>148.8</v>
      </c>
      <c r="I16" s="19"/>
    </row>
    <row r="17" spans="1:9" ht="30.75" customHeight="1">
      <c r="A17" s="26"/>
      <c r="B17" s="21" t="s">
        <v>34</v>
      </c>
      <c r="C17" s="21"/>
      <c r="D17" s="2"/>
      <c r="E17" s="2"/>
      <c r="F17" s="19">
        <f>F12+F13+F14+F15+F16</f>
        <v>222</v>
      </c>
      <c r="G17" s="19">
        <v>3.1</v>
      </c>
      <c r="H17" s="19">
        <f t="shared" si="1"/>
        <v>688.2</v>
      </c>
      <c r="I17" s="19"/>
    </row>
    <row r="18" spans="1:9" ht="30.75" customHeight="1">
      <c r="A18" s="21">
        <v>7</v>
      </c>
      <c r="B18" s="21" t="s">
        <v>41</v>
      </c>
      <c r="C18" s="2" t="s">
        <v>52</v>
      </c>
      <c r="D18" s="2">
        <v>5173</v>
      </c>
      <c r="E18" s="2">
        <v>5192</v>
      </c>
      <c r="F18" s="19">
        <f t="shared" si="0"/>
        <v>19</v>
      </c>
      <c r="G18" s="19">
        <v>3.1</v>
      </c>
      <c r="H18" s="19">
        <f t="shared" si="1"/>
        <v>58.9</v>
      </c>
      <c r="I18" s="19"/>
    </row>
    <row r="19" spans="1:9" ht="30.75" customHeight="1">
      <c r="A19" s="26"/>
      <c r="B19" s="26"/>
      <c r="C19" s="2" t="s">
        <v>53</v>
      </c>
      <c r="D19" s="2">
        <v>5798</v>
      </c>
      <c r="E19" s="2">
        <v>5902</v>
      </c>
      <c r="F19" s="19">
        <f t="shared" si="0"/>
        <v>104</v>
      </c>
      <c r="G19" s="19">
        <v>3.1</v>
      </c>
      <c r="H19" s="19">
        <f t="shared" si="1"/>
        <v>322.40000000000003</v>
      </c>
      <c r="I19" s="19"/>
    </row>
    <row r="20" spans="1:9" ht="30.75" customHeight="1">
      <c r="A20" s="26"/>
      <c r="B20" s="26"/>
      <c r="C20" s="2" t="s">
        <v>54</v>
      </c>
      <c r="D20" s="2">
        <v>483</v>
      </c>
      <c r="E20" s="2">
        <v>497</v>
      </c>
      <c r="F20" s="19">
        <f t="shared" si="0"/>
        <v>14</v>
      </c>
      <c r="G20" s="19">
        <v>3.1</v>
      </c>
      <c r="H20" s="19">
        <f t="shared" si="1"/>
        <v>43.4</v>
      </c>
      <c r="I20" s="19"/>
    </row>
    <row r="21" spans="1:9" ht="30.75" customHeight="1">
      <c r="A21" s="26"/>
      <c r="B21" s="22"/>
      <c r="C21" s="2" t="s">
        <v>55</v>
      </c>
      <c r="D21" s="2">
        <v>974</v>
      </c>
      <c r="E21" s="2">
        <v>987</v>
      </c>
      <c r="F21" s="19">
        <f t="shared" si="0"/>
        <v>13</v>
      </c>
      <c r="G21" s="19">
        <v>3.1</v>
      </c>
      <c r="H21" s="19">
        <f t="shared" si="1"/>
        <v>40.300000000000004</v>
      </c>
      <c r="I21" s="19"/>
    </row>
    <row r="22" spans="1:9" ht="30.75" customHeight="1">
      <c r="A22" s="22"/>
      <c r="B22" s="22" t="s">
        <v>34</v>
      </c>
      <c r="C22" s="22"/>
      <c r="D22" s="2"/>
      <c r="E22" s="2"/>
      <c r="F22" s="19">
        <f>F18+F19+F20+F21</f>
        <v>150</v>
      </c>
      <c r="G22" s="19">
        <v>3.1</v>
      </c>
      <c r="H22" s="19">
        <f t="shared" si="1"/>
        <v>465</v>
      </c>
      <c r="I22" s="19"/>
    </row>
    <row r="23" spans="1:9" ht="30.75" customHeight="1">
      <c r="A23" s="22">
        <v>8</v>
      </c>
      <c r="B23" s="22" t="s">
        <v>43</v>
      </c>
      <c r="C23" s="22"/>
      <c r="D23" s="2">
        <v>320</v>
      </c>
      <c r="E23" s="2">
        <v>325</v>
      </c>
      <c r="F23" s="19">
        <f>E23-D23</f>
        <v>5</v>
      </c>
      <c r="G23" s="19">
        <v>3.1</v>
      </c>
      <c r="H23" s="19">
        <f t="shared" si="1"/>
        <v>15.5</v>
      </c>
      <c r="I23" s="19"/>
    </row>
    <row r="24" spans="1:9" ht="30.75" customHeight="1">
      <c r="A24" s="3" t="s">
        <v>45</v>
      </c>
      <c r="B24" s="3" t="s">
        <v>46</v>
      </c>
      <c r="C24" s="3"/>
      <c r="D24" s="19"/>
      <c r="E24" s="19"/>
      <c r="F24" s="19">
        <f>F5+F6+F9+F10+F11+F17+F22+F23</f>
        <v>686</v>
      </c>
      <c r="G24" s="19"/>
      <c r="H24" s="19">
        <f>H5+H6+H9+H10+H11+H17+H22+H23</f>
        <v>2126.6</v>
      </c>
      <c r="I24" s="19"/>
    </row>
    <row r="25" spans="1:9" ht="14.25">
      <c r="A25" s="48" t="s">
        <v>57</v>
      </c>
      <c r="B25" s="48"/>
      <c r="C25" s="48"/>
      <c r="D25" s="48"/>
      <c r="E25" s="48"/>
      <c r="F25" s="48"/>
      <c r="G25" s="48"/>
      <c r="H25" s="48"/>
      <c r="I25" s="48"/>
    </row>
    <row r="27" spans="1:7" ht="14.25">
      <c r="A27" t="s">
        <v>48</v>
      </c>
      <c r="G27" t="s">
        <v>49</v>
      </c>
    </row>
  </sheetData>
  <sheetProtection/>
  <mergeCells count="16">
    <mergeCell ref="A1:I1"/>
    <mergeCell ref="A2:I2"/>
    <mergeCell ref="D3:E3"/>
    <mergeCell ref="A3:A4"/>
    <mergeCell ref="A7:A9"/>
    <mergeCell ref="A12:A17"/>
    <mergeCell ref="A18:A22"/>
    <mergeCell ref="B3:B4"/>
    <mergeCell ref="B7:B8"/>
    <mergeCell ref="B12:B15"/>
    <mergeCell ref="B18:B21"/>
    <mergeCell ref="C3:C4"/>
    <mergeCell ref="F3:F4"/>
    <mergeCell ref="G3:G4"/>
    <mergeCell ref="H3:H4"/>
    <mergeCell ref="I3:I4"/>
  </mergeCells>
  <printOptions horizontalCentered="1"/>
  <pageMargins left="0.47" right="0.75" top="1.26" bottom="0.98" header="0.51" footer="0.51"/>
  <pageSetup horizontalDpi="300" verticalDpi="300" orientation="portrait" paperSize="9" scale="87"/>
  <headerFooter alignWithMargins="0">
    <oddHeader>&amp;C&amp;"宋体,加粗"&amp;20经营服务中心租点
月水费明细表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30" sqref="D30"/>
    </sheetView>
  </sheetViews>
  <sheetFormatPr defaultColWidth="9.00390625" defaultRowHeight="14.25"/>
  <cols>
    <col min="1" max="1" width="4.50390625" style="0" customWidth="1"/>
    <col min="5" max="5" width="9.375" style="0" bestFit="1" customWidth="1"/>
    <col min="7" max="7" width="11.25390625" style="0" customWidth="1"/>
    <col min="8" max="8" width="15.375" style="0" customWidth="1"/>
  </cols>
  <sheetData>
    <row r="1" spans="1:8" ht="7.5" customHeight="1">
      <c r="A1" s="11"/>
      <c r="B1" s="11"/>
      <c r="C1" s="11"/>
      <c r="D1" s="11"/>
      <c r="E1" s="11"/>
      <c r="F1" s="11"/>
      <c r="G1" s="11"/>
      <c r="H1" s="11"/>
    </row>
    <row r="2" spans="1:8" ht="18" customHeight="1">
      <c r="A2" s="12" t="s">
        <v>58</v>
      </c>
      <c r="B2" s="12"/>
      <c r="C2" s="12"/>
      <c r="D2" s="12"/>
      <c r="E2" s="12"/>
      <c r="F2" s="12"/>
      <c r="G2" s="12"/>
      <c r="H2" s="12"/>
    </row>
    <row r="3" spans="1:8" ht="15.75" customHeight="1">
      <c r="A3" s="13" t="s">
        <v>1</v>
      </c>
      <c r="B3" s="13" t="s">
        <v>21</v>
      </c>
      <c r="C3" s="15" t="s">
        <v>24</v>
      </c>
      <c r="D3" s="16"/>
      <c r="E3" s="13" t="s">
        <v>25</v>
      </c>
      <c r="F3" s="17" t="s">
        <v>26</v>
      </c>
      <c r="G3" s="17" t="s">
        <v>7</v>
      </c>
      <c r="H3" s="13" t="s">
        <v>8</v>
      </c>
    </row>
    <row r="4" spans="1:8" ht="12.75" customHeight="1">
      <c r="A4" s="18"/>
      <c r="B4" s="18"/>
      <c r="C4" s="19" t="s">
        <v>28</v>
      </c>
      <c r="D4" s="19" t="s">
        <v>29</v>
      </c>
      <c r="E4" s="18"/>
      <c r="F4" s="20"/>
      <c r="G4" s="20"/>
      <c r="H4" s="18"/>
    </row>
    <row r="5" spans="1:8" ht="21" customHeight="1">
      <c r="A5" s="19">
        <v>1</v>
      </c>
      <c r="B5" s="2" t="s">
        <v>59</v>
      </c>
      <c r="C5" s="19">
        <v>93046</v>
      </c>
      <c r="D5" s="19">
        <v>94887</v>
      </c>
      <c r="E5" s="19">
        <f aca="true" t="shared" si="0" ref="E5:E14">D5-C5</f>
        <v>1841</v>
      </c>
      <c r="F5" s="19">
        <v>0.54</v>
      </c>
      <c r="G5" s="19">
        <f>E5*F5</f>
        <v>994.1400000000001</v>
      </c>
      <c r="H5" s="19"/>
    </row>
    <row r="6" spans="1:8" ht="21" customHeight="1">
      <c r="A6" s="19">
        <v>2</v>
      </c>
      <c r="B6" s="2" t="s">
        <v>60</v>
      </c>
      <c r="C6" s="19">
        <v>94682</v>
      </c>
      <c r="D6" s="19">
        <v>95304</v>
      </c>
      <c r="E6" s="19">
        <f t="shared" si="0"/>
        <v>622</v>
      </c>
      <c r="F6" s="19">
        <v>0.54</v>
      </c>
      <c r="G6" s="19">
        <f aca="true" t="shared" si="1" ref="G6:G22">E6*F6</f>
        <v>335.88</v>
      </c>
      <c r="H6" s="19"/>
    </row>
    <row r="7" spans="1:8" ht="21" customHeight="1">
      <c r="A7" s="19">
        <v>3</v>
      </c>
      <c r="B7" s="2" t="s">
        <v>61</v>
      </c>
      <c r="C7" s="19">
        <v>87463</v>
      </c>
      <c r="D7" s="19">
        <v>88085</v>
      </c>
      <c r="E7" s="19">
        <f t="shared" si="0"/>
        <v>622</v>
      </c>
      <c r="F7" s="19">
        <v>0.54</v>
      </c>
      <c r="G7" s="19">
        <f t="shared" si="1"/>
        <v>335.88</v>
      </c>
      <c r="H7" s="19"/>
    </row>
    <row r="8" spans="1:8" ht="21" customHeight="1">
      <c r="A8" s="21">
        <v>4</v>
      </c>
      <c r="B8" s="21" t="s">
        <v>62</v>
      </c>
      <c r="C8" s="21">
        <v>57618</v>
      </c>
      <c r="D8" s="21">
        <v>58157</v>
      </c>
      <c r="E8" s="21">
        <f t="shared" si="0"/>
        <v>539</v>
      </c>
      <c r="F8" s="19">
        <v>0.54</v>
      </c>
      <c r="G8" s="19">
        <f t="shared" si="1"/>
        <v>291.06</v>
      </c>
      <c r="H8" s="19"/>
    </row>
    <row r="9" spans="1:8" ht="21" customHeight="1">
      <c r="A9" s="26"/>
      <c r="B9" s="26"/>
      <c r="C9" s="21">
        <v>107466</v>
      </c>
      <c r="D9" s="21">
        <v>108058</v>
      </c>
      <c r="E9" s="21">
        <f t="shared" si="0"/>
        <v>592</v>
      </c>
      <c r="F9" s="19">
        <v>0.54</v>
      </c>
      <c r="G9" s="19">
        <f t="shared" si="1"/>
        <v>319.68</v>
      </c>
      <c r="H9" s="19"/>
    </row>
    <row r="10" spans="1:8" ht="21" customHeight="1">
      <c r="A10" s="26"/>
      <c r="B10" s="26"/>
      <c r="C10" s="21">
        <v>18330</v>
      </c>
      <c r="D10" s="21">
        <v>18507</v>
      </c>
      <c r="E10" s="21">
        <f t="shared" si="0"/>
        <v>177</v>
      </c>
      <c r="F10" s="19">
        <v>0.54</v>
      </c>
      <c r="G10" s="19">
        <f t="shared" si="1"/>
        <v>95.58000000000001</v>
      </c>
      <c r="H10" s="19"/>
    </row>
    <row r="11" spans="1:8" ht="21" customHeight="1">
      <c r="A11" s="22"/>
      <c r="B11" s="26" t="s">
        <v>34</v>
      </c>
      <c r="C11" s="21"/>
      <c r="D11" s="21"/>
      <c r="E11" s="21">
        <f>E8+E9+E10</f>
        <v>1308</v>
      </c>
      <c r="F11" s="19">
        <v>0.54</v>
      </c>
      <c r="G11" s="19">
        <f>G8+G9+G10</f>
        <v>706.32</v>
      </c>
      <c r="H11" s="19"/>
    </row>
    <row r="12" spans="1:8" ht="21" customHeight="1">
      <c r="A12" s="33">
        <v>5</v>
      </c>
      <c r="B12" s="33" t="s">
        <v>63</v>
      </c>
      <c r="C12" s="41">
        <v>56144</v>
      </c>
      <c r="D12" s="41">
        <v>56525</v>
      </c>
      <c r="E12" s="41">
        <f t="shared" si="0"/>
        <v>381</v>
      </c>
      <c r="F12" s="19">
        <v>0.54</v>
      </c>
      <c r="G12" s="19">
        <f t="shared" si="1"/>
        <v>205.74</v>
      </c>
      <c r="H12" s="19"/>
    </row>
    <row r="13" spans="1:8" ht="21" customHeight="1">
      <c r="A13" s="34"/>
      <c r="B13" s="34"/>
      <c r="C13" s="41">
        <v>22014</v>
      </c>
      <c r="D13" s="41">
        <v>22127</v>
      </c>
      <c r="E13" s="41">
        <f t="shared" si="0"/>
        <v>113</v>
      </c>
      <c r="F13" s="19">
        <v>0.54</v>
      </c>
      <c r="G13" s="19">
        <f t="shared" si="1"/>
        <v>61.02</v>
      </c>
      <c r="H13" s="19"/>
    </row>
    <row r="14" spans="1:8" ht="21" customHeight="1">
      <c r="A14" s="34"/>
      <c r="B14" s="22"/>
      <c r="C14" s="41">
        <v>13247</v>
      </c>
      <c r="D14" s="41">
        <v>13510</v>
      </c>
      <c r="E14" s="41">
        <f t="shared" si="0"/>
        <v>263</v>
      </c>
      <c r="F14" s="19">
        <v>0.54</v>
      </c>
      <c r="G14" s="19">
        <f t="shared" si="1"/>
        <v>142.02</v>
      </c>
      <c r="H14" s="19"/>
    </row>
    <row r="15" spans="1:8" ht="21" customHeight="1">
      <c r="A15" s="22"/>
      <c r="B15" s="42" t="s">
        <v>34</v>
      </c>
      <c r="C15" s="41"/>
      <c r="D15" s="41"/>
      <c r="E15" s="41">
        <f>E12+E13+E14</f>
        <v>757</v>
      </c>
      <c r="F15" s="19">
        <v>0.54</v>
      </c>
      <c r="G15" s="19">
        <f>G12+G13+G14</f>
        <v>408.78</v>
      </c>
      <c r="H15" s="19"/>
    </row>
    <row r="16" spans="1:8" ht="21" customHeight="1">
      <c r="A16" s="19">
        <v>6</v>
      </c>
      <c r="B16" s="2" t="s">
        <v>64</v>
      </c>
      <c r="C16" s="19">
        <v>60393</v>
      </c>
      <c r="D16" s="19">
        <v>60798</v>
      </c>
      <c r="E16" s="41">
        <f>D16-C16</f>
        <v>405</v>
      </c>
      <c r="F16" s="19">
        <v>0.54</v>
      </c>
      <c r="G16" s="19">
        <f t="shared" si="1"/>
        <v>218.70000000000002</v>
      </c>
      <c r="H16" s="19"/>
    </row>
    <row r="17" spans="1:8" ht="21" customHeight="1">
      <c r="A17" s="19">
        <v>7</v>
      </c>
      <c r="B17" s="2" t="s">
        <v>65</v>
      </c>
      <c r="C17" s="19">
        <v>54860</v>
      </c>
      <c r="D17" s="19">
        <v>55342</v>
      </c>
      <c r="E17" s="41">
        <f>D17-C17</f>
        <v>482</v>
      </c>
      <c r="F17" s="19">
        <v>0.54</v>
      </c>
      <c r="G17" s="19">
        <f t="shared" si="1"/>
        <v>260.28000000000003</v>
      </c>
      <c r="H17" s="19"/>
    </row>
    <row r="18" spans="1:8" ht="21" customHeight="1">
      <c r="A18" s="21">
        <v>8</v>
      </c>
      <c r="B18" s="10" t="s">
        <v>66</v>
      </c>
      <c r="C18" s="19">
        <v>9606</v>
      </c>
      <c r="D18" s="19">
        <v>9677</v>
      </c>
      <c r="E18" s="41">
        <f aca="true" t="shared" si="2" ref="E18:E22">(D18-C18)*40</f>
        <v>2840</v>
      </c>
      <c r="F18" s="19">
        <v>0.54</v>
      </c>
      <c r="G18" s="19">
        <f t="shared" si="1"/>
        <v>1533.6000000000001</v>
      </c>
      <c r="H18" s="19" t="s">
        <v>12</v>
      </c>
    </row>
    <row r="19" spans="1:8" ht="21" customHeight="1">
      <c r="A19" s="22"/>
      <c r="B19" s="10" t="s">
        <v>67</v>
      </c>
      <c r="C19" s="19">
        <v>7393</v>
      </c>
      <c r="D19" s="19">
        <v>7456</v>
      </c>
      <c r="E19" s="41">
        <f t="shared" si="2"/>
        <v>2520</v>
      </c>
      <c r="F19" s="19">
        <v>0.54</v>
      </c>
      <c r="G19" s="19">
        <f t="shared" si="1"/>
        <v>1360.8000000000002</v>
      </c>
      <c r="H19" s="19" t="s">
        <v>12</v>
      </c>
    </row>
    <row r="20" spans="1:8" ht="21" customHeight="1">
      <c r="A20" s="22">
        <v>9</v>
      </c>
      <c r="B20" s="9" t="s">
        <v>68</v>
      </c>
      <c r="C20" s="19">
        <v>3964</v>
      </c>
      <c r="D20" s="19">
        <v>4101</v>
      </c>
      <c r="E20" s="41">
        <f>(D20-C20)*30</f>
        <v>4110</v>
      </c>
      <c r="F20" s="19">
        <v>0.54</v>
      </c>
      <c r="G20" s="19">
        <f t="shared" si="1"/>
        <v>2219.4</v>
      </c>
      <c r="H20" s="19" t="s">
        <v>10</v>
      </c>
    </row>
    <row r="21" spans="1:8" ht="21" customHeight="1">
      <c r="A21" s="19"/>
      <c r="B21" s="2" t="s">
        <v>34</v>
      </c>
      <c r="C21" s="19"/>
      <c r="D21" s="19"/>
      <c r="E21" s="41">
        <f>E18+E19+E20</f>
        <v>9470</v>
      </c>
      <c r="F21" s="19"/>
      <c r="G21" s="19">
        <f>G18+G19+G20</f>
        <v>5113.800000000001</v>
      </c>
      <c r="H21" s="19"/>
    </row>
    <row r="22" spans="1:8" ht="21" customHeight="1">
      <c r="A22" s="19">
        <v>10</v>
      </c>
      <c r="B22" s="2" t="s">
        <v>69</v>
      </c>
      <c r="C22" s="19">
        <v>23114</v>
      </c>
      <c r="D22" s="19">
        <v>23114</v>
      </c>
      <c r="E22" s="41">
        <f>(D22-C22)*40</f>
        <v>0</v>
      </c>
      <c r="F22" s="19">
        <v>0.54</v>
      </c>
      <c r="G22" s="19">
        <f aca="true" t="shared" si="3" ref="G22:G27">E22*F22</f>
        <v>0</v>
      </c>
      <c r="H22" s="19" t="s">
        <v>12</v>
      </c>
    </row>
    <row r="23" spans="1:8" ht="21" customHeight="1">
      <c r="A23" s="43">
        <v>11</v>
      </c>
      <c r="B23" s="44" t="s">
        <v>70</v>
      </c>
      <c r="C23" s="19">
        <v>16320</v>
      </c>
      <c r="D23" s="19">
        <v>16320</v>
      </c>
      <c r="E23" s="41">
        <f>(D23-C23)*40</f>
        <v>0</v>
      </c>
      <c r="F23" s="19">
        <v>0.54</v>
      </c>
      <c r="G23" s="19">
        <f t="shared" si="3"/>
        <v>0</v>
      </c>
      <c r="H23" s="19" t="s">
        <v>12</v>
      </c>
    </row>
    <row r="24" spans="1:8" ht="21" customHeight="1">
      <c r="A24" s="43">
        <v>12</v>
      </c>
      <c r="B24" s="44" t="s">
        <v>71</v>
      </c>
      <c r="C24" s="19">
        <v>143100</v>
      </c>
      <c r="D24" s="19">
        <v>143100</v>
      </c>
      <c r="E24" s="41">
        <f aca="true" t="shared" si="4" ref="E24:E27">D24-C24</f>
        <v>0</v>
      </c>
      <c r="F24" s="19">
        <v>0.54</v>
      </c>
      <c r="G24" s="19">
        <f t="shared" si="3"/>
        <v>0</v>
      </c>
      <c r="H24" s="19"/>
    </row>
    <row r="25" spans="1:8" ht="21" customHeight="1">
      <c r="A25" s="43">
        <v>13</v>
      </c>
      <c r="B25" s="44" t="s">
        <v>72</v>
      </c>
      <c r="C25" s="19">
        <v>1063</v>
      </c>
      <c r="D25" s="19">
        <v>1063</v>
      </c>
      <c r="E25" s="41">
        <f t="shared" si="4"/>
        <v>0</v>
      </c>
      <c r="F25" s="19">
        <v>0.54</v>
      </c>
      <c r="G25" s="19">
        <f t="shared" si="3"/>
        <v>0</v>
      </c>
      <c r="H25" s="19"/>
    </row>
    <row r="26" spans="1:8" ht="21" customHeight="1">
      <c r="A26" s="43">
        <v>14</v>
      </c>
      <c r="B26" s="44" t="s">
        <v>73</v>
      </c>
      <c r="C26" s="19">
        <v>129</v>
      </c>
      <c r="D26" s="19">
        <v>129</v>
      </c>
      <c r="E26" s="41">
        <f t="shared" si="4"/>
        <v>0</v>
      </c>
      <c r="F26" s="19">
        <v>0.54</v>
      </c>
      <c r="G26" s="19">
        <f t="shared" si="3"/>
        <v>0</v>
      </c>
      <c r="H26" s="19"/>
    </row>
    <row r="27" spans="1:8" ht="21" customHeight="1">
      <c r="A27" s="43">
        <v>15</v>
      </c>
      <c r="B27" s="44" t="s">
        <v>74</v>
      </c>
      <c r="C27" s="19">
        <v>116</v>
      </c>
      <c r="D27" s="19">
        <v>116</v>
      </c>
      <c r="E27" s="41">
        <f t="shared" si="4"/>
        <v>0</v>
      </c>
      <c r="F27" s="19">
        <v>0.54</v>
      </c>
      <c r="G27" s="19">
        <f t="shared" si="3"/>
        <v>0</v>
      </c>
      <c r="H27" s="19"/>
    </row>
    <row r="28" spans="1:8" ht="21" customHeight="1">
      <c r="A28" s="43">
        <v>16</v>
      </c>
      <c r="B28" s="44" t="s">
        <v>34</v>
      </c>
      <c r="C28" s="19"/>
      <c r="D28" s="19"/>
      <c r="E28" s="41">
        <f>E22+E23-E24-E25-E26-E27</f>
        <v>0</v>
      </c>
      <c r="F28" s="19"/>
      <c r="G28" s="19">
        <f>E28*0.54</f>
        <v>0</v>
      </c>
      <c r="H28" s="19"/>
    </row>
    <row r="29" spans="1:8" ht="21" customHeight="1">
      <c r="A29" s="39">
        <v>17</v>
      </c>
      <c r="B29" s="39" t="s">
        <v>75</v>
      </c>
      <c r="C29" s="19">
        <v>8348</v>
      </c>
      <c r="D29" s="19">
        <v>8426</v>
      </c>
      <c r="E29" s="41">
        <f>(D29-C29)*40</f>
        <v>3120</v>
      </c>
      <c r="F29" s="19"/>
      <c r="G29" s="19">
        <f>E29*F29</f>
        <v>0</v>
      </c>
      <c r="H29" s="19" t="s">
        <v>12</v>
      </c>
    </row>
    <row r="30" spans="1:8" ht="21" customHeight="1">
      <c r="A30" s="3" t="s">
        <v>45</v>
      </c>
      <c r="B30" s="2" t="s">
        <v>46</v>
      </c>
      <c r="C30" s="19"/>
      <c r="D30" s="19"/>
      <c r="E30" s="19">
        <f>E5+E6+E7+E11+E15+E16+E17+E21+E28+E29</f>
        <v>18627</v>
      </c>
      <c r="F30" s="19"/>
      <c r="G30" s="19">
        <f>G5+G6+G7+G11+G15+G16+G17+G21+G28+G29</f>
        <v>8373.78</v>
      </c>
      <c r="H30" s="19"/>
    </row>
    <row r="31" ht="24" customHeight="1">
      <c r="A31" t="s">
        <v>76</v>
      </c>
    </row>
    <row r="32" spans="1:2" ht="24" customHeight="1">
      <c r="A32" t="s">
        <v>77</v>
      </c>
      <c r="B32" s="45"/>
    </row>
    <row r="33" ht="24" customHeight="1"/>
    <row r="34" ht="24" customHeight="1"/>
  </sheetData>
  <sheetProtection/>
  <mergeCells count="14">
    <mergeCell ref="A1:H1"/>
    <mergeCell ref="A2:H2"/>
    <mergeCell ref="C3:D3"/>
    <mergeCell ref="A3:A4"/>
    <mergeCell ref="A8:A11"/>
    <mergeCell ref="A12:A15"/>
    <mergeCell ref="A18:A19"/>
    <mergeCell ref="B3:B4"/>
    <mergeCell ref="B8:B10"/>
    <mergeCell ref="B12:B14"/>
    <mergeCell ref="E3:E4"/>
    <mergeCell ref="F3:F4"/>
    <mergeCell ref="G3:G4"/>
    <mergeCell ref="H3:H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2">
      <selection activeCell="D13" sqref="D13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1.5" customHeight="1">
      <c r="A1" s="11"/>
      <c r="B1" s="11"/>
      <c r="C1" s="11"/>
      <c r="D1" s="11"/>
      <c r="E1" s="11"/>
      <c r="F1" s="11"/>
      <c r="G1" s="11"/>
      <c r="H1" s="11"/>
    </row>
    <row r="2" spans="1:8" ht="15.75" customHeight="1">
      <c r="A2" s="12" t="s">
        <v>58</v>
      </c>
      <c r="B2" s="12"/>
      <c r="C2" s="12"/>
      <c r="D2" s="12"/>
      <c r="E2" s="12"/>
      <c r="F2" s="12"/>
      <c r="G2" s="12"/>
      <c r="H2" s="12"/>
    </row>
    <row r="3" spans="1:8" ht="16.5" customHeight="1">
      <c r="A3" s="13" t="s">
        <v>1</v>
      </c>
      <c r="B3" s="13" t="s">
        <v>21</v>
      </c>
      <c r="C3" s="15" t="s">
        <v>50</v>
      </c>
      <c r="D3" s="16"/>
      <c r="E3" s="13" t="s">
        <v>51</v>
      </c>
      <c r="F3" s="17" t="s">
        <v>26</v>
      </c>
      <c r="G3" s="17" t="s">
        <v>78</v>
      </c>
      <c r="H3" s="13" t="s">
        <v>8</v>
      </c>
    </row>
    <row r="4" spans="1:8" ht="15" customHeight="1">
      <c r="A4" s="18"/>
      <c r="B4" s="18"/>
      <c r="C4" s="19" t="s">
        <v>28</v>
      </c>
      <c r="D4" s="19" t="s">
        <v>29</v>
      </c>
      <c r="E4" s="18"/>
      <c r="F4" s="20"/>
      <c r="G4" s="20"/>
      <c r="H4" s="18"/>
    </row>
    <row r="5" spans="1:8" ht="22.5" customHeight="1">
      <c r="A5" s="21">
        <v>1</v>
      </c>
      <c r="B5" s="21" t="s">
        <v>59</v>
      </c>
      <c r="C5" s="19">
        <v>2399</v>
      </c>
      <c r="D5" s="19">
        <v>2404</v>
      </c>
      <c r="E5" s="19">
        <f>D5-C5</f>
        <v>5</v>
      </c>
      <c r="F5" s="19">
        <v>3.1</v>
      </c>
      <c r="G5" s="19">
        <f>E5*F5</f>
        <v>15.5</v>
      </c>
      <c r="H5" s="19"/>
    </row>
    <row r="6" spans="1:8" ht="22.5" customHeight="1">
      <c r="A6" s="26"/>
      <c r="B6" s="22"/>
      <c r="C6" s="19">
        <v>279</v>
      </c>
      <c r="D6" s="19">
        <v>289</v>
      </c>
      <c r="E6" s="19">
        <f>D6-C6</f>
        <v>10</v>
      </c>
      <c r="F6" s="19">
        <v>3.1</v>
      </c>
      <c r="G6" s="19">
        <f>E6*F6</f>
        <v>31</v>
      </c>
      <c r="H6" s="19"/>
    </row>
    <row r="7" spans="1:8" ht="22.5" customHeight="1">
      <c r="A7" s="22"/>
      <c r="B7" s="2" t="s">
        <v>34</v>
      </c>
      <c r="C7" s="19"/>
      <c r="D7" s="19"/>
      <c r="E7" s="19">
        <f>E5+E6</f>
        <v>15</v>
      </c>
      <c r="F7" s="19">
        <v>3.1</v>
      </c>
      <c r="G7" s="19">
        <f>G5+G6</f>
        <v>46.5</v>
      </c>
      <c r="H7" s="19"/>
    </row>
    <row r="8" spans="1:8" ht="22.5" customHeight="1">
      <c r="A8" s="21">
        <v>2</v>
      </c>
      <c r="B8" s="21" t="s">
        <v>60</v>
      </c>
      <c r="C8" s="19">
        <v>2679</v>
      </c>
      <c r="D8" s="19">
        <v>2689</v>
      </c>
      <c r="E8" s="19">
        <f aca="true" t="shared" si="0" ref="E8:E25">D8-C8</f>
        <v>10</v>
      </c>
      <c r="F8" s="19">
        <v>3.1</v>
      </c>
      <c r="G8" s="19">
        <f aca="true" t="shared" si="1" ref="G8:G25">E8*F8</f>
        <v>31</v>
      </c>
      <c r="H8" s="19"/>
    </row>
    <row r="9" spans="1:8" ht="22.5" customHeight="1">
      <c r="A9" s="26"/>
      <c r="B9" s="22"/>
      <c r="C9" s="19">
        <v>310</v>
      </c>
      <c r="D9" s="19">
        <v>320</v>
      </c>
      <c r="E9" s="19">
        <f t="shared" si="0"/>
        <v>10</v>
      </c>
      <c r="F9" s="19">
        <v>3.1</v>
      </c>
      <c r="G9" s="19">
        <f t="shared" si="1"/>
        <v>31</v>
      </c>
      <c r="H9" s="19"/>
    </row>
    <row r="10" spans="1:8" ht="22.5" customHeight="1">
      <c r="A10" s="22"/>
      <c r="B10" s="26" t="s">
        <v>34</v>
      </c>
      <c r="C10" s="19"/>
      <c r="D10" s="19"/>
      <c r="E10" s="19">
        <f>E8+E9</f>
        <v>20</v>
      </c>
      <c r="F10" s="19">
        <v>3.1</v>
      </c>
      <c r="G10" s="19">
        <f>G8+G9</f>
        <v>62</v>
      </c>
      <c r="H10" s="19"/>
    </row>
    <row r="11" spans="1:8" ht="22.5" customHeight="1">
      <c r="A11" s="21">
        <v>3</v>
      </c>
      <c r="B11" s="21" t="s">
        <v>61</v>
      </c>
      <c r="C11" s="19">
        <v>2222</v>
      </c>
      <c r="D11" s="19">
        <v>2232</v>
      </c>
      <c r="E11" s="19">
        <f t="shared" si="0"/>
        <v>10</v>
      </c>
      <c r="F11" s="19">
        <v>3.1</v>
      </c>
      <c r="G11" s="19">
        <f t="shared" si="1"/>
        <v>31</v>
      </c>
      <c r="H11" s="19"/>
    </row>
    <row r="12" spans="1:8" ht="22.5" customHeight="1">
      <c r="A12" s="26"/>
      <c r="B12" s="22"/>
      <c r="C12" s="19">
        <v>1464</v>
      </c>
      <c r="D12" s="19">
        <v>1479</v>
      </c>
      <c r="E12" s="19">
        <f t="shared" si="0"/>
        <v>15</v>
      </c>
      <c r="F12" s="19">
        <v>3.1</v>
      </c>
      <c r="G12" s="19">
        <f t="shared" si="1"/>
        <v>46.5</v>
      </c>
      <c r="H12" s="19"/>
    </row>
    <row r="13" spans="1:8" ht="22.5" customHeight="1">
      <c r="A13" s="22"/>
      <c r="B13" s="26" t="s">
        <v>34</v>
      </c>
      <c r="C13" s="19"/>
      <c r="D13" s="19"/>
      <c r="E13" s="19">
        <f>E11+E12</f>
        <v>25</v>
      </c>
      <c r="F13" s="19">
        <v>3.1</v>
      </c>
      <c r="G13" s="19">
        <f>G11+G12</f>
        <v>77.5</v>
      </c>
      <c r="H13" s="19"/>
    </row>
    <row r="14" spans="1:8" ht="22.5" customHeight="1">
      <c r="A14" s="21">
        <v>4</v>
      </c>
      <c r="B14" s="21" t="s">
        <v>62</v>
      </c>
      <c r="C14" s="19">
        <v>2505</v>
      </c>
      <c r="D14" s="19">
        <v>2520</v>
      </c>
      <c r="E14" s="19">
        <f t="shared" si="0"/>
        <v>15</v>
      </c>
      <c r="F14" s="19">
        <v>3.1</v>
      </c>
      <c r="G14" s="19">
        <f t="shared" si="1"/>
        <v>46.5</v>
      </c>
      <c r="H14" s="19"/>
    </row>
    <row r="15" spans="1:8" ht="22.5" customHeight="1">
      <c r="A15" s="26"/>
      <c r="B15" s="22"/>
      <c r="C15" s="19">
        <v>6028</v>
      </c>
      <c r="D15" s="19">
        <v>6048</v>
      </c>
      <c r="E15" s="19">
        <f t="shared" si="0"/>
        <v>20</v>
      </c>
      <c r="F15" s="19">
        <v>3.1</v>
      </c>
      <c r="G15" s="19">
        <f t="shared" si="1"/>
        <v>62</v>
      </c>
      <c r="H15" s="19"/>
    </row>
    <row r="16" spans="1:8" ht="22.5" customHeight="1">
      <c r="A16" s="22"/>
      <c r="B16" s="26" t="s">
        <v>34</v>
      </c>
      <c r="C16" s="19"/>
      <c r="D16" s="19"/>
      <c r="E16" s="19">
        <f>E14+E15</f>
        <v>35</v>
      </c>
      <c r="F16" s="19">
        <v>3.1</v>
      </c>
      <c r="G16" s="19">
        <f>G14+G15</f>
        <v>108.5</v>
      </c>
      <c r="H16" s="19"/>
    </row>
    <row r="17" spans="1:8" ht="22.5" customHeight="1">
      <c r="A17" s="33">
        <v>5</v>
      </c>
      <c r="B17" s="33" t="s">
        <v>63</v>
      </c>
      <c r="C17" s="19">
        <v>2691</v>
      </c>
      <c r="D17" s="19">
        <v>2701</v>
      </c>
      <c r="E17" s="19">
        <f t="shared" si="0"/>
        <v>10</v>
      </c>
      <c r="F17" s="19">
        <v>3.1</v>
      </c>
      <c r="G17" s="19">
        <f t="shared" si="1"/>
        <v>31</v>
      </c>
      <c r="H17" s="19"/>
    </row>
    <row r="18" spans="1:8" ht="22.5" customHeight="1">
      <c r="A18" s="34"/>
      <c r="B18" s="34"/>
      <c r="C18" s="19">
        <v>650</v>
      </c>
      <c r="D18" s="19">
        <v>660</v>
      </c>
      <c r="E18" s="19">
        <f t="shared" si="0"/>
        <v>10</v>
      </c>
      <c r="F18" s="19">
        <v>3.1</v>
      </c>
      <c r="G18" s="19">
        <f t="shared" si="1"/>
        <v>31</v>
      </c>
      <c r="H18" s="19"/>
    </row>
    <row r="19" spans="1:8" ht="22.5" customHeight="1">
      <c r="A19" s="34"/>
      <c r="B19" s="26"/>
      <c r="C19" s="19">
        <v>38</v>
      </c>
      <c r="D19" s="19">
        <v>41</v>
      </c>
      <c r="E19" s="19">
        <f t="shared" si="0"/>
        <v>3</v>
      </c>
      <c r="F19" s="19">
        <v>3.1</v>
      </c>
      <c r="G19" s="19">
        <f t="shared" si="1"/>
        <v>9.3</v>
      </c>
      <c r="H19" s="19"/>
    </row>
    <row r="20" spans="1:8" ht="22.5" customHeight="1">
      <c r="A20" s="22"/>
      <c r="B20" s="4" t="s">
        <v>34</v>
      </c>
      <c r="C20" s="19"/>
      <c r="D20" s="19"/>
      <c r="E20" s="19">
        <f>E17+E18+E19</f>
        <v>23</v>
      </c>
      <c r="F20" s="19">
        <v>3.1</v>
      </c>
      <c r="G20" s="19">
        <f>G17+G18+G19</f>
        <v>71.3</v>
      </c>
      <c r="H20" s="19"/>
    </row>
    <row r="21" spans="1:8" ht="22.5" customHeight="1">
      <c r="A21" s="21">
        <v>6</v>
      </c>
      <c r="B21" s="21" t="s">
        <v>64</v>
      </c>
      <c r="C21" s="19">
        <v>3229</v>
      </c>
      <c r="D21" s="19">
        <v>3239</v>
      </c>
      <c r="E21" s="19">
        <f>D21-C21</f>
        <v>10</v>
      </c>
      <c r="F21" s="19">
        <v>3.1</v>
      </c>
      <c r="G21" s="19">
        <f t="shared" si="1"/>
        <v>31</v>
      </c>
      <c r="H21" s="19"/>
    </row>
    <row r="22" spans="1:8" ht="22.5" customHeight="1">
      <c r="A22" s="26"/>
      <c r="B22" s="22"/>
      <c r="C22" s="19">
        <v>226</v>
      </c>
      <c r="D22" s="19">
        <v>236</v>
      </c>
      <c r="E22" s="19">
        <f t="shared" si="0"/>
        <v>10</v>
      </c>
      <c r="F22" s="19">
        <v>3.1</v>
      </c>
      <c r="G22" s="19">
        <f t="shared" si="1"/>
        <v>31</v>
      </c>
      <c r="H22" s="19"/>
    </row>
    <row r="23" spans="1:8" ht="22.5" customHeight="1">
      <c r="A23" s="22"/>
      <c r="B23" s="2" t="s">
        <v>34</v>
      </c>
      <c r="C23" s="19"/>
      <c r="D23" s="19"/>
      <c r="E23" s="19">
        <f>E21+E22</f>
        <v>20</v>
      </c>
      <c r="F23" s="19">
        <v>3.1</v>
      </c>
      <c r="G23" s="19">
        <f>G21+G22</f>
        <v>62</v>
      </c>
      <c r="H23" s="19"/>
    </row>
    <row r="24" spans="1:8" ht="22.5" customHeight="1">
      <c r="A24" s="21">
        <v>7</v>
      </c>
      <c r="B24" s="21" t="s">
        <v>65</v>
      </c>
      <c r="C24" s="19">
        <v>4427</v>
      </c>
      <c r="D24" s="19">
        <v>4437</v>
      </c>
      <c r="E24" s="19">
        <f t="shared" si="0"/>
        <v>10</v>
      </c>
      <c r="F24" s="19">
        <v>3.1</v>
      </c>
      <c r="G24" s="19">
        <f t="shared" si="1"/>
        <v>31</v>
      </c>
      <c r="H24" s="19"/>
    </row>
    <row r="25" spans="1:8" ht="22.5" customHeight="1">
      <c r="A25" s="26"/>
      <c r="B25" s="22"/>
      <c r="C25" s="19">
        <v>255</v>
      </c>
      <c r="D25" s="19">
        <v>260</v>
      </c>
      <c r="E25" s="19">
        <f t="shared" si="0"/>
        <v>5</v>
      </c>
      <c r="F25" s="19">
        <v>3.1</v>
      </c>
      <c r="G25" s="19">
        <f t="shared" si="1"/>
        <v>15.5</v>
      </c>
      <c r="H25" s="19"/>
    </row>
    <row r="26" spans="1:8" ht="22.5" customHeight="1">
      <c r="A26" s="22"/>
      <c r="B26" s="4" t="s">
        <v>34</v>
      </c>
      <c r="C26" s="35"/>
      <c r="D26" s="35"/>
      <c r="E26" s="19">
        <f>E24+E25</f>
        <v>15</v>
      </c>
      <c r="F26" s="19">
        <v>3.1</v>
      </c>
      <c r="G26" s="19">
        <f>G24+G25</f>
        <v>46.5</v>
      </c>
      <c r="H26" s="19"/>
    </row>
    <row r="27" spans="1:8" ht="22.5" customHeight="1">
      <c r="A27" s="2">
        <v>8</v>
      </c>
      <c r="B27" s="5" t="s">
        <v>79</v>
      </c>
      <c r="C27" s="36">
        <v>99084</v>
      </c>
      <c r="D27" s="36">
        <v>99227</v>
      </c>
      <c r="E27" s="19">
        <f>D27-C27</f>
        <v>143</v>
      </c>
      <c r="F27" s="19">
        <v>3.1</v>
      </c>
      <c r="G27" s="19">
        <f>E27*F27</f>
        <v>443.3</v>
      </c>
      <c r="H27" s="19"/>
    </row>
    <row r="28" spans="1:8" ht="22.5" customHeight="1">
      <c r="A28" s="37">
        <v>9</v>
      </c>
      <c r="B28" s="38" t="s">
        <v>80</v>
      </c>
      <c r="C28" s="36">
        <v>57378</v>
      </c>
      <c r="D28" s="36">
        <v>57378</v>
      </c>
      <c r="E28" s="19">
        <f>D28-C28</f>
        <v>0</v>
      </c>
      <c r="F28" s="19">
        <v>3.1</v>
      </c>
      <c r="G28" s="19">
        <f>E28*F28</f>
        <v>0</v>
      </c>
      <c r="H28" s="19"/>
    </row>
    <row r="29" spans="1:8" ht="22.5" customHeight="1">
      <c r="A29" s="39" t="s">
        <v>45</v>
      </c>
      <c r="B29" s="40"/>
      <c r="C29" s="19"/>
      <c r="D29" s="19"/>
      <c r="E29" s="19">
        <f>E7+E10+E13+E16+E20+E23+E26+E27+28</f>
        <v>324</v>
      </c>
      <c r="F29" s="19"/>
      <c r="G29" s="19">
        <f>G7+G10+G13+G16+G20+G23+G26+G27+28</f>
        <v>945.6</v>
      </c>
      <c r="H29" s="19"/>
    </row>
    <row r="31" spans="1:7" ht="14.25">
      <c r="A31" t="s">
        <v>48</v>
      </c>
      <c r="G31" t="s">
        <v>49</v>
      </c>
    </row>
  </sheetData>
  <sheetProtection/>
  <mergeCells count="24">
    <mergeCell ref="A1:H1"/>
    <mergeCell ref="A2:H2"/>
    <mergeCell ref="C3:D3"/>
    <mergeCell ref="A29:B29"/>
    <mergeCell ref="A3:A4"/>
    <mergeCell ref="A5:A7"/>
    <mergeCell ref="A8:A10"/>
    <mergeCell ref="A11:A13"/>
    <mergeCell ref="A14:A16"/>
    <mergeCell ref="A17:A20"/>
    <mergeCell ref="A21:A23"/>
    <mergeCell ref="A24:A26"/>
    <mergeCell ref="B3:B4"/>
    <mergeCell ref="B5:B6"/>
    <mergeCell ref="B8:B9"/>
    <mergeCell ref="B11:B12"/>
    <mergeCell ref="B14:B15"/>
    <mergeCell ref="B17:B19"/>
    <mergeCell ref="B21:B22"/>
    <mergeCell ref="B24:B25"/>
    <mergeCell ref="E3:E4"/>
    <mergeCell ref="F3:F4"/>
    <mergeCell ref="G3:G4"/>
    <mergeCell ref="H3:H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5">
      <selection activeCell="F7" sqref="F7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9" ht="20.25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9" ht="14.25">
      <c r="A3" s="13" t="s">
        <v>1</v>
      </c>
      <c r="B3" s="13" t="s">
        <v>21</v>
      </c>
      <c r="C3" s="13" t="s">
        <v>23</v>
      </c>
      <c r="D3" s="15" t="s">
        <v>24</v>
      </c>
      <c r="E3" s="16"/>
      <c r="F3" s="13" t="s">
        <v>25</v>
      </c>
      <c r="G3" s="17" t="s">
        <v>26</v>
      </c>
      <c r="H3" s="17" t="s">
        <v>7</v>
      </c>
      <c r="I3" s="13" t="s">
        <v>8</v>
      </c>
    </row>
    <row r="4" spans="1:9" ht="12.75" customHeight="1">
      <c r="A4" s="18"/>
      <c r="B4" s="18"/>
      <c r="C4" s="18"/>
      <c r="D4" s="19" t="s">
        <v>28</v>
      </c>
      <c r="E4" s="19" t="s">
        <v>29</v>
      </c>
      <c r="F4" s="18"/>
      <c r="G4" s="20"/>
      <c r="H4" s="20"/>
      <c r="I4" s="18"/>
    </row>
    <row r="5" spans="1:9" ht="23.25" customHeight="1">
      <c r="A5" s="18">
        <v>1</v>
      </c>
      <c r="B5" s="21" t="s">
        <v>82</v>
      </c>
      <c r="C5" s="2"/>
      <c r="D5" s="19">
        <v>59169</v>
      </c>
      <c r="E5" s="19">
        <v>59728</v>
      </c>
      <c r="F5" s="19">
        <f aca="true" t="shared" si="0" ref="F5:F8">E5-D5</f>
        <v>559</v>
      </c>
      <c r="G5" s="19">
        <v>0.54</v>
      </c>
      <c r="H5" s="19">
        <f>F5*G5</f>
        <v>301.86</v>
      </c>
      <c r="I5" s="19"/>
    </row>
    <row r="6" spans="1:9" ht="23.25" customHeight="1">
      <c r="A6" s="21">
        <v>2</v>
      </c>
      <c r="B6" s="22"/>
      <c r="C6" s="2"/>
      <c r="D6" s="19">
        <v>65113</v>
      </c>
      <c r="E6" s="19">
        <v>66060</v>
      </c>
      <c r="F6" s="19">
        <f t="shared" si="0"/>
        <v>947</v>
      </c>
      <c r="G6" s="19">
        <v>0.54</v>
      </c>
      <c r="H6" s="19">
        <f aca="true" t="shared" si="1" ref="H6:H20">F6*G6</f>
        <v>511.38000000000005</v>
      </c>
      <c r="I6" s="19"/>
    </row>
    <row r="7" spans="1:9" ht="23.25" customHeight="1">
      <c r="A7" s="22"/>
      <c r="B7" s="26" t="s">
        <v>34</v>
      </c>
      <c r="C7" s="2"/>
      <c r="D7" s="13"/>
      <c r="E7" s="13"/>
      <c r="F7" s="13">
        <f>F5+F6</f>
        <v>1506</v>
      </c>
      <c r="G7" s="19">
        <v>0.54</v>
      </c>
      <c r="H7" s="19">
        <f t="shared" si="1"/>
        <v>813.24</v>
      </c>
      <c r="I7" s="19"/>
    </row>
    <row r="8" spans="1:9" ht="23.25" customHeight="1">
      <c r="A8" s="21">
        <v>3</v>
      </c>
      <c r="B8" s="21" t="s">
        <v>83</v>
      </c>
      <c r="C8" s="2"/>
      <c r="D8" s="21">
        <v>127086</v>
      </c>
      <c r="E8" s="21">
        <v>128587</v>
      </c>
      <c r="F8" s="13">
        <f t="shared" si="0"/>
        <v>1501</v>
      </c>
      <c r="G8" s="19">
        <v>0.54</v>
      </c>
      <c r="H8" s="19">
        <f t="shared" si="1"/>
        <v>810.5400000000001</v>
      </c>
      <c r="I8" s="19"/>
    </row>
    <row r="9" spans="1:9" ht="23.25" customHeight="1">
      <c r="A9" s="19">
        <v>4</v>
      </c>
      <c r="B9" s="2" t="s">
        <v>84</v>
      </c>
      <c r="C9" s="2"/>
      <c r="D9" s="19">
        <v>12315</v>
      </c>
      <c r="E9" s="19">
        <v>12560</v>
      </c>
      <c r="F9" s="19">
        <f aca="true" t="shared" si="2" ref="F9:F19">E9-D9</f>
        <v>245</v>
      </c>
      <c r="G9" s="19">
        <v>0.54</v>
      </c>
      <c r="H9" s="19">
        <f t="shared" si="1"/>
        <v>132.3</v>
      </c>
      <c r="I9" s="19"/>
    </row>
    <row r="10" spans="1:9" ht="23.25" customHeight="1">
      <c r="A10" s="21">
        <v>5</v>
      </c>
      <c r="B10" s="21" t="s">
        <v>63</v>
      </c>
      <c r="C10" s="2"/>
      <c r="D10" s="19">
        <v>49562</v>
      </c>
      <c r="E10" s="19">
        <v>49963</v>
      </c>
      <c r="F10" s="19">
        <f t="shared" si="2"/>
        <v>401</v>
      </c>
      <c r="G10" s="19">
        <v>0.54</v>
      </c>
      <c r="H10" s="19">
        <f t="shared" si="1"/>
        <v>216.54000000000002</v>
      </c>
      <c r="I10" s="19"/>
    </row>
    <row r="11" spans="1:9" ht="23.25" customHeight="1">
      <c r="A11" s="26"/>
      <c r="B11" s="22"/>
      <c r="C11" s="2" t="s">
        <v>44</v>
      </c>
      <c r="D11" s="19">
        <v>2771</v>
      </c>
      <c r="E11" s="19">
        <v>2820</v>
      </c>
      <c r="F11" s="19">
        <f>(E11-D11)*30</f>
        <v>1470</v>
      </c>
      <c r="G11" s="19">
        <v>0.54</v>
      </c>
      <c r="H11" s="19">
        <f t="shared" si="1"/>
        <v>793.8000000000001</v>
      </c>
      <c r="I11" s="19"/>
    </row>
    <row r="12" spans="1:9" ht="23.25" customHeight="1">
      <c r="A12" s="22"/>
      <c r="B12" s="22" t="s">
        <v>34</v>
      </c>
      <c r="C12" s="2"/>
      <c r="D12" s="19"/>
      <c r="E12" s="19"/>
      <c r="F12" s="19">
        <f>F10+F11</f>
        <v>1871</v>
      </c>
      <c r="G12" s="19">
        <v>0.54</v>
      </c>
      <c r="H12" s="19">
        <f t="shared" si="1"/>
        <v>1010.34</v>
      </c>
      <c r="I12" s="19"/>
    </row>
    <row r="13" spans="1:9" ht="23.25" customHeight="1">
      <c r="A13" s="18">
        <v>6</v>
      </c>
      <c r="B13" s="2" t="s">
        <v>85</v>
      </c>
      <c r="C13" s="2"/>
      <c r="D13" s="19">
        <v>105852</v>
      </c>
      <c r="E13" s="19">
        <v>106831</v>
      </c>
      <c r="F13" s="19">
        <f t="shared" si="2"/>
        <v>979</v>
      </c>
      <c r="G13" s="19">
        <v>0.54</v>
      </c>
      <c r="H13" s="19">
        <f t="shared" si="1"/>
        <v>528.6600000000001</v>
      </c>
      <c r="I13" s="19"/>
    </row>
    <row r="14" spans="1:9" ht="23.25" customHeight="1">
      <c r="A14" s="18">
        <v>7</v>
      </c>
      <c r="B14" s="2" t="s">
        <v>86</v>
      </c>
      <c r="C14" s="2"/>
      <c r="D14" s="19">
        <v>44100</v>
      </c>
      <c r="E14" s="19">
        <v>45570</v>
      </c>
      <c r="F14" s="19">
        <f t="shared" si="2"/>
        <v>1470</v>
      </c>
      <c r="G14" s="19">
        <v>0.54</v>
      </c>
      <c r="H14" s="19">
        <f t="shared" si="1"/>
        <v>793.8000000000001</v>
      </c>
      <c r="I14" s="19"/>
    </row>
    <row r="15" spans="1:9" ht="23.25" customHeight="1">
      <c r="A15" s="21">
        <v>8</v>
      </c>
      <c r="B15" s="21" t="s">
        <v>87</v>
      </c>
      <c r="C15" s="2"/>
      <c r="D15" s="13">
        <v>21005</v>
      </c>
      <c r="E15" s="13">
        <v>21218</v>
      </c>
      <c r="F15" s="13">
        <f t="shared" si="2"/>
        <v>213</v>
      </c>
      <c r="G15" s="19">
        <v>0.54</v>
      </c>
      <c r="H15" s="19">
        <f t="shared" si="1"/>
        <v>115.02000000000001</v>
      </c>
      <c r="I15" s="19"/>
    </row>
    <row r="16" spans="1:9" ht="23.25" customHeight="1">
      <c r="A16" s="19">
        <v>9</v>
      </c>
      <c r="B16" s="3" t="s">
        <v>88</v>
      </c>
      <c r="C16" s="3"/>
      <c r="D16" s="19">
        <v>1794</v>
      </c>
      <c r="E16" s="19">
        <v>2078</v>
      </c>
      <c r="F16" s="19">
        <f t="shared" si="2"/>
        <v>284</v>
      </c>
      <c r="G16" s="19">
        <v>0.54</v>
      </c>
      <c r="H16" s="19">
        <f t="shared" si="1"/>
        <v>153.36</v>
      </c>
      <c r="I16" s="19"/>
    </row>
    <row r="17" spans="1:9" ht="23.25" customHeight="1">
      <c r="A17" s="18">
        <v>10</v>
      </c>
      <c r="B17" s="2" t="s">
        <v>89</v>
      </c>
      <c r="C17" s="3"/>
      <c r="D17" s="19">
        <v>62596</v>
      </c>
      <c r="E17" s="19">
        <v>63893</v>
      </c>
      <c r="F17" s="19">
        <f t="shared" si="2"/>
        <v>1297</v>
      </c>
      <c r="G17" s="19">
        <v>0.54</v>
      </c>
      <c r="H17" s="19">
        <f t="shared" si="1"/>
        <v>700.38</v>
      </c>
      <c r="I17" s="19"/>
    </row>
    <row r="18" spans="1:9" ht="23.25" customHeight="1">
      <c r="A18" s="18">
        <v>11</v>
      </c>
      <c r="B18" s="27" t="s">
        <v>90</v>
      </c>
      <c r="C18" s="27"/>
      <c r="D18" s="19">
        <v>101032</v>
      </c>
      <c r="E18" s="19">
        <v>102430</v>
      </c>
      <c r="F18" s="19">
        <f t="shared" si="2"/>
        <v>1398</v>
      </c>
      <c r="G18" s="19">
        <v>0.54</v>
      </c>
      <c r="H18" s="19">
        <f t="shared" si="1"/>
        <v>754.9200000000001</v>
      </c>
      <c r="I18" s="19"/>
    </row>
    <row r="19" spans="1:9" ht="23.25" customHeight="1">
      <c r="A19" s="18">
        <v>12</v>
      </c>
      <c r="B19" s="3" t="s">
        <v>91</v>
      </c>
      <c r="C19" s="3"/>
      <c r="D19" s="19">
        <v>102940</v>
      </c>
      <c r="E19" s="19">
        <v>102940</v>
      </c>
      <c r="F19" s="19">
        <f t="shared" si="2"/>
        <v>0</v>
      </c>
      <c r="G19" s="19">
        <v>0.54</v>
      </c>
      <c r="H19" s="19">
        <f t="shared" si="1"/>
        <v>0</v>
      </c>
      <c r="I19" s="3"/>
    </row>
    <row r="20" spans="1:9" ht="23.25" customHeight="1">
      <c r="A20" s="28">
        <v>13</v>
      </c>
      <c r="B20" s="3" t="s">
        <v>92</v>
      </c>
      <c r="C20" s="3"/>
      <c r="D20" s="19">
        <v>0</v>
      </c>
      <c r="E20" s="19">
        <v>0</v>
      </c>
      <c r="F20" s="19">
        <f>(E20-D20)*40</f>
        <v>0</v>
      </c>
      <c r="G20" s="19">
        <v>0.54</v>
      </c>
      <c r="H20" s="19">
        <f t="shared" si="1"/>
        <v>0</v>
      </c>
      <c r="I20" s="32" t="s">
        <v>12</v>
      </c>
    </row>
    <row r="21" spans="1:9" ht="23.25" customHeight="1">
      <c r="A21" s="28"/>
      <c r="B21" s="29" t="s">
        <v>34</v>
      </c>
      <c r="C21" s="3"/>
      <c r="D21" s="19"/>
      <c r="E21" s="19"/>
      <c r="F21" s="19">
        <f>F19+F20-F25</f>
        <v>0</v>
      </c>
      <c r="G21" s="19"/>
      <c r="H21" s="19">
        <f>F21*0.54</f>
        <v>0</v>
      </c>
      <c r="I21" s="32"/>
    </row>
    <row r="22" spans="1:9" ht="23.25" customHeight="1">
      <c r="A22" s="28">
        <v>14</v>
      </c>
      <c r="B22" s="3" t="s">
        <v>93</v>
      </c>
      <c r="C22" s="3"/>
      <c r="D22" s="19">
        <v>0</v>
      </c>
      <c r="E22" s="19">
        <v>0</v>
      </c>
      <c r="F22" s="19">
        <f aca="true" t="shared" si="3" ref="F22:F24">E22-D22</f>
        <v>0</v>
      </c>
      <c r="G22" s="19">
        <v>0.54</v>
      </c>
      <c r="H22" s="19">
        <f aca="true" t="shared" si="4" ref="H22:H24">F22*G22</f>
        <v>0</v>
      </c>
      <c r="I22" s="3"/>
    </row>
    <row r="23" spans="1:9" ht="23.25" customHeight="1">
      <c r="A23" s="28">
        <v>15</v>
      </c>
      <c r="B23" s="3" t="s">
        <v>94</v>
      </c>
      <c r="C23" s="3"/>
      <c r="D23" s="19">
        <v>0</v>
      </c>
      <c r="E23" s="19">
        <v>0</v>
      </c>
      <c r="F23" s="19">
        <f t="shared" si="3"/>
        <v>0</v>
      </c>
      <c r="G23" s="19">
        <v>0.54</v>
      </c>
      <c r="H23" s="19">
        <f t="shared" si="4"/>
        <v>0</v>
      </c>
      <c r="I23" s="3"/>
    </row>
    <row r="24" spans="1:9" ht="23.25" customHeight="1">
      <c r="A24" s="28">
        <v>16</v>
      </c>
      <c r="B24" s="3" t="s">
        <v>95</v>
      </c>
      <c r="C24" s="3" t="s">
        <v>10</v>
      </c>
      <c r="D24" s="19">
        <v>5235</v>
      </c>
      <c r="E24" s="19">
        <v>5235</v>
      </c>
      <c r="F24" s="19">
        <f>(E24-D24)*30</f>
        <v>0</v>
      </c>
      <c r="G24" s="19">
        <v>0.54</v>
      </c>
      <c r="H24" s="19">
        <f t="shared" si="4"/>
        <v>0</v>
      </c>
      <c r="I24" s="3"/>
    </row>
    <row r="25" spans="1:9" ht="23.25" customHeight="1">
      <c r="A25" s="28">
        <v>17</v>
      </c>
      <c r="B25" s="29" t="s">
        <v>34</v>
      </c>
      <c r="C25" s="3"/>
      <c r="D25" s="19"/>
      <c r="E25" s="19"/>
      <c r="F25" s="19">
        <f>F22+F23+F24</f>
        <v>0</v>
      </c>
      <c r="G25" s="19"/>
      <c r="H25" s="19">
        <f>F25*0.54</f>
        <v>0</v>
      </c>
      <c r="I25" s="3"/>
    </row>
    <row r="26" spans="1:9" ht="23.25" customHeight="1">
      <c r="A26" s="28">
        <v>20</v>
      </c>
      <c r="B26" s="3" t="s">
        <v>96</v>
      </c>
      <c r="C26" s="3"/>
      <c r="D26" s="19">
        <v>159293</v>
      </c>
      <c r="E26" s="19">
        <v>161549</v>
      </c>
      <c r="F26" s="19"/>
      <c r="G26" s="19"/>
      <c r="H26" s="19"/>
      <c r="I26" s="3"/>
    </row>
    <row r="27" spans="1:9" ht="23.25" customHeight="1">
      <c r="A27" s="3"/>
      <c r="B27" s="3" t="s">
        <v>45</v>
      </c>
      <c r="C27" s="3"/>
      <c r="D27" s="3"/>
      <c r="E27" s="3"/>
      <c r="F27" s="19">
        <f>F7+F8+F9+F12+F13+F14+F15+F16+F17+F18+F21+F25+F26</f>
        <v>10764</v>
      </c>
      <c r="G27" s="19"/>
      <c r="H27" s="19">
        <f>H7+H8+H9+H12+H13+H14+H15+H16+H17+H18+H21+H25+H26</f>
        <v>5812.56</v>
      </c>
      <c r="I27" s="19"/>
    </row>
    <row r="28" spans="1:6" ht="14.25">
      <c r="A28" t="s">
        <v>97</v>
      </c>
      <c r="F28" s="30"/>
    </row>
    <row r="29" spans="2:3" ht="14.25">
      <c r="B29" s="6"/>
      <c r="C29" s="6"/>
    </row>
    <row r="30" spans="2:8" ht="14.25">
      <c r="B30" s="31" t="s">
        <v>48</v>
      </c>
      <c r="H30" t="s">
        <v>49</v>
      </c>
    </row>
  </sheetData>
  <sheetProtection/>
  <mergeCells count="14">
    <mergeCell ref="A1:I1"/>
    <mergeCell ref="A2:I2"/>
    <mergeCell ref="D3:E3"/>
    <mergeCell ref="A3:A4"/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6">
      <selection activeCell="E29" sqref="E29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9" ht="16.5" customHeight="1">
      <c r="A2" s="12" t="s">
        <v>81</v>
      </c>
      <c r="B2" s="12"/>
      <c r="C2" s="12"/>
      <c r="D2" s="12"/>
      <c r="E2" s="12"/>
      <c r="F2" s="12"/>
      <c r="G2" s="12"/>
      <c r="H2" s="12"/>
      <c r="I2" s="12"/>
    </row>
    <row r="3" spans="1:9" ht="21.75" customHeight="1">
      <c r="A3" s="13" t="s">
        <v>1</v>
      </c>
      <c r="B3" s="13" t="s">
        <v>21</v>
      </c>
      <c r="C3" s="14"/>
      <c r="D3" s="15" t="s">
        <v>50</v>
      </c>
      <c r="E3" s="16"/>
      <c r="F3" s="17" t="s">
        <v>51</v>
      </c>
      <c r="G3" s="17" t="s">
        <v>26</v>
      </c>
      <c r="H3" s="17" t="s">
        <v>98</v>
      </c>
      <c r="I3" s="13" t="s">
        <v>8</v>
      </c>
    </row>
    <row r="4" spans="1:9" ht="21.75" customHeight="1">
      <c r="A4" s="18"/>
      <c r="B4" s="18"/>
      <c r="C4" s="18"/>
      <c r="D4" s="19" t="s">
        <v>28</v>
      </c>
      <c r="E4" s="19" t="s">
        <v>29</v>
      </c>
      <c r="F4" s="20"/>
      <c r="G4" s="20"/>
      <c r="H4" s="20"/>
      <c r="I4" s="18"/>
    </row>
    <row r="5" spans="1:9" ht="21.75" customHeight="1">
      <c r="A5" s="21">
        <v>1</v>
      </c>
      <c r="B5" s="21" t="s">
        <v>82</v>
      </c>
      <c r="C5" s="2" t="s">
        <v>52</v>
      </c>
      <c r="D5" s="19">
        <v>2680</v>
      </c>
      <c r="E5" s="19">
        <v>2699</v>
      </c>
      <c r="F5" s="19">
        <f>E5-D5</f>
        <v>19</v>
      </c>
      <c r="G5" s="19">
        <v>3.1</v>
      </c>
      <c r="H5" s="19">
        <f>F5*G5</f>
        <v>58.9</v>
      </c>
      <c r="I5" s="19"/>
    </row>
    <row r="6" spans="1:9" ht="21.75" customHeight="1">
      <c r="A6" s="22"/>
      <c r="B6" s="22"/>
      <c r="C6" s="2" t="s">
        <v>53</v>
      </c>
      <c r="D6" s="19"/>
      <c r="E6" s="19"/>
      <c r="F6" s="19"/>
      <c r="G6" s="19"/>
      <c r="H6" s="19"/>
      <c r="I6" s="19"/>
    </row>
    <row r="7" spans="1:9" ht="21.75" customHeight="1">
      <c r="A7" s="21">
        <v>2</v>
      </c>
      <c r="B7" s="21" t="s">
        <v>83</v>
      </c>
      <c r="C7" s="2" t="s">
        <v>52</v>
      </c>
      <c r="D7" s="19">
        <v>1622</v>
      </c>
      <c r="E7" s="19">
        <v>1647</v>
      </c>
      <c r="F7" s="19">
        <f aca="true" t="shared" si="0" ref="F7:F28">E7-D7</f>
        <v>25</v>
      </c>
      <c r="G7" s="19">
        <v>3.1</v>
      </c>
      <c r="H7" s="19">
        <f aca="true" t="shared" si="1" ref="H7:H28">F7*G7</f>
        <v>77.5</v>
      </c>
      <c r="I7" s="19"/>
    </row>
    <row r="8" spans="1:9" ht="21.75" customHeight="1">
      <c r="A8" s="22"/>
      <c r="B8" s="22"/>
      <c r="C8" s="2" t="s">
        <v>53</v>
      </c>
      <c r="D8" s="19">
        <v>4586</v>
      </c>
      <c r="E8" s="19">
        <v>4598</v>
      </c>
      <c r="F8" s="19">
        <f t="shared" si="0"/>
        <v>12</v>
      </c>
      <c r="G8" s="19">
        <v>3.1</v>
      </c>
      <c r="H8" s="19">
        <f t="shared" si="1"/>
        <v>37.2</v>
      </c>
      <c r="I8" s="19"/>
    </row>
    <row r="9" spans="1:9" ht="21.75" customHeight="1">
      <c r="A9" s="21">
        <v>3</v>
      </c>
      <c r="B9" s="21" t="s">
        <v>84</v>
      </c>
      <c r="C9" s="2" t="s">
        <v>52</v>
      </c>
      <c r="D9" s="19">
        <v>2328</v>
      </c>
      <c r="E9" s="19">
        <v>2338</v>
      </c>
      <c r="F9" s="19">
        <f t="shared" si="0"/>
        <v>10</v>
      </c>
      <c r="G9" s="19">
        <v>3.1</v>
      </c>
      <c r="H9" s="19">
        <f t="shared" si="1"/>
        <v>31</v>
      </c>
      <c r="I9" s="19"/>
    </row>
    <row r="10" spans="1:9" ht="21.75" customHeight="1">
      <c r="A10" s="22"/>
      <c r="B10" s="22"/>
      <c r="C10" s="2" t="s">
        <v>53</v>
      </c>
      <c r="D10" s="19">
        <v>300</v>
      </c>
      <c r="E10" s="19">
        <v>329</v>
      </c>
      <c r="F10" s="19">
        <f t="shared" si="0"/>
        <v>29</v>
      </c>
      <c r="G10" s="19">
        <v>3.1</v>
      </c>
      <c r="H10" s="19">
        <f t="shared" si="1"/>
        <v>89.9</v>
      </c>
      <c r="I10" s="19"/>
    </row>
    <row r="11" spans="1:9" ht="21.75" customHeight="1">
      <c r="A11" s="21">
        <v>4</v>
      </c>
      <c r="B11" s="21" t="s">
        <v>63</v>
      </c>
      <c r="C11" s="2" t="s">
        <v>52</v>
      </c>
      <c r="D11" s="19">
        <v>4836</v>
      </c>
      <c r="E11" s="19">
        <v>4887</v>
      </c>
      <c r="F11" s="19">
        <f t="shared" si="0"/>
        <v>51</v>
      </c>
      <c r="G11" s="19">
        <v>3.1</v>
      </c>
      <c r="H11" s="19">
        <f t="shared" si="1"/>
        <v>158.1</v>
      </c>
      <c r="I11" s="19"/>
    </row>
    <row r="12" spans="1:9" ht="21.75" customHeight="1">
      <c r="A12" s="22"/>
      <c r="B12" s="22"/>
      <c r="C12" s="2" t="s">
        <v>53</v>
      </c>
      <c r="D12" s="19">
        <v>950</v>
      </c>
      <c r="E12" s="19">
        <v>987</v>
      </c>
      <c r="F12" s="19">
        <f t="shared" si="0"/>
        <v>37</v>
      </c>
      <c r="G12" s="19">
        <v>3.1</v>
      </c>
      <c r="H12" s="19">
        <f t="shared" si="1"/>
        <v>114.7</v>
      </c>
      <c r="I12" s="19"/>
    </row>
    <row r="13" spans="1:9" ht="21.75" customHeight="1">
      <c r="A13" s="21">
        <v>5</v>
      </c>
      <c r="B13" s="21" t="s">
        <v>99</v>
      </c>
      <c r="C13" s="2" t="s">
        <v>52</v>
      </c>
      <c r="D13" s="19">
        <v>1028</v>
      </c>
      <c r="E13" s="19">
        <v>1035</v>
      </c>
      <c r="F13" s="19">
        <f t="shared" si="0"/>
        <v>7</v>
      </c>
      <c r="G13" s="19">
        <v>3.1</v>
      </c>
      <c r="H13" s="19">
        <f t="shared" si="1"/>
        <v>21.7</v>
      </c>
      <c r="I13" s="19"/>
    </row>
    <row r="14" spans="1:9" ht="21.75" customHeight="1">
      <c r="A14" s="22"/>
      <c r="B14" s="22"/>
      <c r="C14" s="2" t="s">
        <v>53</v>
      </c>
      <c r="D14" s="19"/>
      <c r="E14" s="19"/>
      <c r="F14" s="19"/>
      <c r="G14" s="19"/>
      <c r="H14" s="19"/>
      <c r="I14" s="19"/>
    </row>
    <row r="15" spans="1:9" ht="21.75" customHeight="1">
      <c r="A15" s="21">
        <v>6</v>
      </c>
      <c r="B15" s="21" t="s">
        <v>86</v>
      </c>
      <c r="C15" s="2" t="s">
        <v>52</v>
      </c>
      <c r="D15" s="19">
        <v>3287</v>
      </c>
      <c r="E15" s="19">
        <v>3307</v>
      </c>
      <c r="F15" s="19">
        <f t="shared" si="0"/>
        <v>20</v>
      </c>
      <c r="G15" s="19">
        <v>3.1</v>
      </c>
      <c r="H15" s="19">
        <f t="shared" si="1"/>
        <v>62</v>
      </c>
      <c r="I15" s="19"/>
    </row>
    <row r="16" spans="1:9" ht="21.75" customHeight="1">
      <c r="A16" s="22"/>
      <c r="B16" s="22"/>
      <c r="C16" s="2" t="s">
        <v>53</v>
      </c>
      <c r="D16" s="19">
        <v>212</v>
      </c>
      <c r="E16" s="19">
        <v>218</v>
      </c>
      <c r="F16" s="19">
        <f t="shared" si="0"/>
        <v>6</v>
      </c>
      <c r="G16" s="19">
        <v>3.1</v>
      </c>
      <c r="H16" s="19">
        <f t="shared" si="1"/>
        <v>18.6</v>
      </c>
      <c r="I16" s="19"/>
    </row>
    <row r="17" spans="1:9" ht="21.75" customHeight="1">
      <c r="A17" s="21">
        <v>7</v>
      </c>
      <c r="B17" s="21" t="s">
        <v>87</v>
      </c>
      <c r="C17" s="2" t="s">
        <v>52</v>
      </c>
      <c r="D17" s="19">
        <v>108</v>
      </c>
      <c r="E17" s="19">
        <v>128</v>
      </c>
      <c r="F17" s="19">
        <f t="shared" si="0"/>
        <v>20</v>
      </c>
      <c r="G17" s="19">
        <v>3.1</v>
      </c>
      <c r="H17" s="19">
        <f t="shared" si="1"/>
        <v>62</v>
      </c>
      <c r="I17" s="19"/>
    </row>
    <row r="18" spans="1:9" ht="21.75" customHeight="1">
      <c r="A18" s="22"/>
      <c r="B18" s="22"/>
      <c r="C18" s="2" t="s">
        <v>53</v>
      </c>
      <c r="D18" s="19">
        <v>4508</v>
      </c>
      <c r="E18" s="19">
        <v>4553</v>
      </c>
      <c r="F18" s="19">
        <f t="shared" si="0"/>
        <v>45</v>
      </c>
      <c r="G18" s="19">
        <v>3.1</v>
      </c>
      <c r="H18" s="19">
        <f t="shared" si="1"/>
        <v>139.5</v>
      </c>
      <c r="I18" s="19"/>
    </row>
    <row r="19" spans="1:9" ht="21.75" customHeight="1">
      <c r="A19" s="21">
        <v>8</v>
      </c>
      <c r="B19" s="21" t="s">
        <v>100</v>
      </c>
      <c r="C19" s="2" t="s">
        <v>52</v>
      </c>
      <c r="D19" s="19">
        <v>3603</v>
      </c>
      <c r="E19" s="19">
        <v>3618</v>
      </c>
      <c r="F19" s="19">
        <f t="shared" si="0"/>
        <v>15</v>
      </c>
      <c r="G19" s="19">
        <v>3.1</v>
      </c>
      <c r="H19" s="19">
        <f>F19*G20</f>
        <v>46.5</v>
      </c>
      <c r="I19" s="19"/>
    </row>
    <row r="20" spans="1:9" ht="21.75" customHeight="1">
      <c r="A20" s="22"/>
      <c r="B20" s="22"/>
      <c r="C20" s="2" t="s">
        <v>53</v>
      </c>
      <c r="D20" s="19">
        <v>26</v>
      </c>
      <c r="E20" s="19">
        <v>29</v>
      </c>
      <c r="F20" s="19">
        <f t="shared" si="0"/>
        <v>3</v>
      </c>
      <c r="G20" s="19">
        <v>3.1</v>
      </c>
      <c r="H20" s="19">
        <f>F20*G21</f>
        <v>9.3</v>
      </c>
      <c r="I20" s="19"/>
    </row>
    <row r="21" spans="1:9" ht="21.75" customHeight="1">
      <c r="A21" s="21">
        <v>9</v>
      </c>
      <c r="B21" s="21" t="s">
        <v>89</v>
      </c>
      <c r="C21" s="2" t="s">
        <v>52</v>
      </c>
      <c r="D21" s="19">
        <v>3577</v>
      </c>
      <c r="E21" s="19">
        <v>3587</v>
      </c>
      <c r="F21" s="19">
        <f t="shared" si="0"/>
        <v>10</v>
      </c>
      <c r="G21" s="19">
        <v>3.1</v>
      </c>
      <c r="H21" s="19">
        <f t="shared" si="1"/>
        <v>31</v>
      </c>
      <c r="I21" s="19"/>
    </row>
    <row r="22" spans="1:9" ht="21.75" customHeight="1">
      <c r="A22" s="22"/>
      <c r="B22" s="22"/>
      <c r="C22" s="2" t="s">
        <v>53</v>
      </c>
      <c r="D22" s="19">
        <v>746</v>
      </c>
      <c r="E22" s="19">
        <v>781</v>
      </c>
      <c r="F22" s="19">
        <f t="shared" si="0"/>
        <v>35</v>
      </c>
      <c r="G22" s="19">
        <v>3.1</v>
      </c>
      <c r="H22" s="19">
        <f t="shared" si="1"/>
        <v>108.5</v>
      </c>
      <c r="I22" s="19"/>
    </row>
    <row r="23" spans="1:9" ht="21.75" customHeight="1">
      <c r="A23" s="21">
        <v>10</v>
      </c>
      <c r="B23" s="21" t="s">
        <v>101</v>
      </c>
      <c r="C23" s="2" t="s">
        <v>52</v>
      </c>
      <c r="D23" s="19">
        <v>3938</v>
      </c>
      <c r="E23" s="19">
        <v>3982</v>
      </c>
      <c r="F23" s="19">
        <f t="shared" si="0"/>
        <v>44</v>
      </c>
      <c r="G23" s="19">
        <v>3.1</v>
      </c>
      <c r="H23" s="19">
        <f t="shared" si="1"/>
        <v>136.4</v>
      </c>
      <c r="I23" s="19"/>
    </row>
    <row r="24" spans="1:9" ht="21.75" customHeight="1">
      <c r="A24" s="22"/>
      <c r="B24" s="22"/>
      <c r="C24" s="2" t="s">
        <v>53</v>
      </c>
      <c r="D24" s="2">
        <v>531</v>
      </c>
      <c r="E24" s="2">
        <v>536</v>
      </c>
      <c r="F24" s="19">
        <f t="shared" si="0"/>
        <v>5</v>
      </c>
      <c r="G24" s="19">
        <v>3.1</v>
      </c>
      <c r="H24" s="19">
        <f t="shared" si="1"/>
        <v>15.5</v>
      </c>
      <c r="I24" s="3"/>
    </row>
    <row r="25" spans="1:9" ht="21.75" customHeight="1">
      <c r="A25" s="23">
        <v>11</v>
      </c>
      <c r="B25" s="23" t="s">
        <v>102</v>
      </c>
      <c r="C25" s="2" t="s">
        <v>52</v>
      </c>
      <c r="D25" s="2">
        <v>0</v>
      </c>
      <c r="E25" s="2">
        <v>0</v>
      </c>
      <c r="F25" s="19">
        <f t="shared" si="0"/>
        <v>0</v>
      </c>
      <c r="G25" s="19">
        <v>3.1</v>
      </c>
      <c r="H25" s="19">
        <f t="shared" si="1"/>
        <v>0</v>
      </c>
      <c r="I25" s="3"/>
    </row>
    <row r="26" spans="1:9" ht="21.75" customHeight="1">
      <c r="A26" s="24"/>
      <c r="B26" s="24"/>
      <c r="C26" s="2" t="s">
        <v>53</v>
      </c>
      <c r="D26" s="2">
        <v>2932</v>
      </c>
      <c r="E26" s="2">
        <v>2932</v>
      </c>
      <c r="F26" s="19">
        <f t="shared" si="0"/>
        <v>0</v>
      </c>
      <c r="G26" s="19">
        <v>3.1</v>
      </c>
      <c r="H26" s="19">
        <f t="shared" si="1"/>
        <v>0</v>
      </c>
      <c r="I26" s="3"/>
    </row>
    <row r="27" spans="1:9" ht="21.75" customHeight="1">
      <c r="A27" s="25">
        <v>12</v>
      </c>
      <c r="B27" s="23" t="s">
        <v>103</v>
      </c>
      <c r="C27" s="2" t="s">
        <v>52</v>
      </c>
      <c r="D27" s="2">
        <v>339</v>
      </c>
      <c r="E27" s="2">
        <v>339</v>
      </c>
      <c r="F27" s="19">
        <f t="shared" si="0"/>
        <v>0</v>
      </c>
      <c r="G27" s="19">
        <v>3.1</v>
      </c>
      <c r="H27" s="19">
        <f t="shared" si="1"/>
        <v>0</v>
      </c>
      <c r="I27" s="3"/>
    </row>
    <row r="28" spans="1:9" ht="21.75" customHeight="1">
      <c r="A28" s="25"/>
      <c r="B28" s="24"/>
      <c r="C28" s="2" t="s">
        <v>53</v>
      </c>
      <c r="D28" s="2">
        <v>609</v>
      </c>
      <c r="E28" s="2">
        <v>609</v>
      </c>
      <c r="F28" s="19">
        <f t="shared" si="0"/>
        <v>0</v>
      </c>
      <c r="G28" s="19">
        <v>3.1</v>
      </c>
      <c r="H28" s="19">
        <f t="shared" si="1"/>
        <v>0</v>
      </c>
      <c r="I28" s="3"/>
    </row>
    <row r="29" spans="1:9" ht="21.75" customHeight="1">
      <c r="A29" s="3"/>
      <c r="B29" s="3" t="s">
        <v>45</v>
      </c>
      <c r="C29" s="3"/>
      <c r="D29" s="19"/>
      <c r="E29" s="19"/>
      <c r="F29" s="19">
        <f>SUM(F5:F28)</f>
        <v>393</v>
      </c>
      <c r="G29" s="19"/>
      <c r="H29" s="19">
        <f>SUM(H5:H28)</f>
        <v>1218.3000000000002</v>
      </c>
      <c r="I29" s="19"/>
    </row>
    <row r="31" spans="2:3" ht="14.25">
      <c r="B31" s="6"/>
      <c r="C31" s="6"/>
    </row>
    <row r="32" spans="2:8" ht="14.25">
      <c r="B32" t="s">
        <v>48</v>
      </c>
      <c r="H32" t="s">
        <v>49</v>
      </c>
    </row>
  </sheetData>
  <sheetProtection/>
  <mergeCells count="32">
    <mergeCell ref="A1:I1"/>
    <mergeCell ref="A2:I2"/>
    <mergeCell ref="D3:E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F3:F4"/>
    <mergeCell ref="G3:G4"/>
    <mergeCell ref="H3:H4"/>
    <mergeCell ref="I3:I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17" sqref="D1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104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105</v>
      </c>
      <c r="C2" s="3" t="s">
        <v>28</v>
      </c>
      <c r="D2" s="3" t="s">
        <v>29</v>
      </c>
      <c r="E2" s="3" t="s">
        <v>25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106</v>
      </c>
      <c r="C3" s="2">
        <v>35860</v>
      </c>
      <c r="D3" s="2">
        <v>37001</v>
      </c>
      <c r="E3" s="2">
        <f aca="true" t="shared" si="0" ref="E3:E16">D3-C3</f>
        <v>1141</v>
      </c>
      <c r="F3" s="2">
        <v>0.54</v>
      </c>
      <c r="G3" s="2">
        <f aca="true" t="shared" si="1" ref="G3:G16">E3*F3</f>
        <v>616.14</v>
      </c>
      <c r="H3" s="2"/>
    </row>
    <row r="4" spans="1:8" ht="30" customHeight="1">
      <c r="A4" s="2">
        <v>2</v>
      </c>
      <c r="B4" s="2" t="s">
        <v>107</v>
      </c>
      <c r="C4" s="2">
        <v>19517</v>
      </c>
      <c r="D4" s="2">
        <v>20588</v>
      </c>
      <c r="E4" s="2">
        <f t="shared" si="0"/>
        <v>1071</v>
      </c>
      <c r="F4" s="2">
        <v>0.54</v>
      </c>
      <c r="G4" s="2">
        <f t="shared" si="1"/>
        <v>578.34</v>
      </c>
      <c r="H4" s="2"/>
    </row>
    <row r="5" spans="1:8" ht="30" customHeight="1">
      <c r="A5" s="2">
        <v>3</v>
      </c>
      <c r="B5" s="2" t="s">
        <v>108</v>
      </c>
      <c r="C5" s="2">
        <v>37553</v>
      </c>
      <c r="D5" s="2">
        <v>38699</v>
      </c>
      <c r="E5" s="2">
        <f t="shared" si="0"/>
        <v>1146</v>
      </c>
      <c r="F5" s="2">
        <v>0.54</v>
      </c>
      <c r="G5" s="2">
        <f t="shared" si="1"/>
        <v>618.84</v>
      </c>
      <c r="H5" s="2"/>
    </row>
    <row r="6" spans="1:8" ht="30" customHeight="1">
      <c r="A6" s="2">
        <v>4</v>
      </c>
      <c r="B6" s="2" t="s">
        <v>109</v>
      </c>
      <c r="C6" s="2">
        <v>7476</v>
      </c>
      <c r="D6" s="2">
        <v>7695</v>
      </c>
      <c r="E6" s="2">
        <f t="shared" si="0"/>
        <v>219</v>
      </c>
      <c r="F6" s="2">
        <v>0.54</v>
      </c>
      <c r="G6" s="2">
        <f t="shared" si="1"/>
        <v>118.26</v>
      </c>
      <c r="H6" s="2"/>
    </row>
    <row r="7" spans="1:8" ht="30" customHeight="1">
      <c r="A7" s="2">
        <v>5</v>
      </c>
      <c r="B7" s="2" t="s">
        <v>110</v>
      </c>
      <c r="C7" s="2">
        <v>51308</v>
      </c>
      <c r="D7" s="2">
        <v>52430</v>
      </c>
      <c r="E7" s="2">
        <f t="shared" si="0"/>
        <v>1122</v>
      </c>
      <c r="F7" s="2">
        <v>0.54</v>
      </c>
      <c r="G7" s="2">
        <f t="shared" si="1"/>
        <v>605.88</v>
      </c>
      <c r="H7" s="2"/>
    </row>
    <row r="8" spans="1:8" ht="30" customHeight="1">
      <c r="A8" s="2">
        <v>6</v>
      </c>
      <c r="B8" s="8" t="s">
        <v>111</v>
      </c>
      <c r="C8" s="2">
        <v>22824</v>
      </c>
      <c r="D8" s="2">
        <v>23034</v>
      </c>
      <c r="E8" s="2">
        <f t="shared" si="0"/>
        <v>210</v>
      </c>
      <c r="F8" s="2">
        <v>0.54</v>
      </c>
      <c r="G8" s="2">
        <f t="shared" si="1"/>
        <v>113.4</v>
      </c>
      <c r="H8" s="2"/>
    </row>
    <row r="9" spans="1:8" ht="30" customHeight="1">
      <c r="A9" s="2">
        <v>7</v>
      </c>
      <c r="B9" s="8" t="s">
        <v>112</v>
      </c>
      <c r="C9" s="2">
        <v>14873</v>
      </c>
      <c r="D9" s="2">
        <v>15126</v>
      </c>
      <c r="E9" s="2">
        <f t="shared" si="0"/>
        <v>253</v>
      </c>
      <c r="F9" s="2">
        <v>0.54</v>
      </c>
      <c r="G9" s="2">
        <f t="shared" si="1"/>
        <v>136.62</v>
      </c>
      <c r="H9" s="2"/>
    </row>
    <row r="10" spans="1:8" ht="30" customHeight="1">
      <c r="A10" s="2">
        <v>8</v>
      </c>
      <c r="B10" s="2" t="s">
        <v>113</v>
      </c>
      <c r="C10" s="2">
        <v>16696</v>
      </c>
      <c r="D10" s="2">
        <v>16696</v>
      </c>
      <c r="E10" s="2">
        <f t="shared" si="0"/>
        <v>0</v>
      </c>
      <c r="F10" s="2">
        <v>0.54</v>
      </c>
      <c r="G10" s="2">
        <f t="shared" si="1"/>
        <v>0</v>
      </c>
      <c r="H10" s="2"/>
    </row>
    <row r="11" spans="1:8" ht="30" customHeight="1">
      <c r="A11" s="2">
        <v>9</v>
      </c>
      <c r="B11" s="9" t="s">
        <v>114</v>
      </c>
      <c r="C11" s="2">
        <v>2464</v>
      </c>
      <c r="D11" s="2">
        <v>2812</v>
      </c>
      <c r="E11" s="2">
        <f t="shared" si="0"/>
        <v>348</v>
      </c>
      <c r="F11" s="2">
        <v>0.54</v>
      </c>
      <c r="G11" s="2">
        <f t="shared" si="1"/>
        <v>187.92000000000002</v>
      </c>
      <c r="H11" s="2"/>
    </row>
    <row r="12" spans="1:8" ht="30" customHeight="1">
      <c r="A12" s="2">
        <v>10</v>
      </c>
      <c r="B12" s="9" t="s">
        <v>115</v>
      </c>
      <c r="C12" s="2">
        <v>2030</v>
      </c>
      <c r="D12" s="2">
        <v>2208</v>
      </c>
      <c r="E12" s="2">
        <f t="shared" si="0"/>
        <v>178</v>
      </c>
      <c r="F12" s="2">
        <v>0.54</v>
      </c>
      <c r="G12" s="2">
        <f t="shared" si="1"/>
        <v>96.12</v>
      </c>
      <c r="H12" s="2"/>
    </row>
    <row r="13" spans="1:8" ht="30" customHeight="1">
      <c r="A13" s="2">
        <v>11</v>
      </c>
      <c r="B13" s="9" t="s">
        <v>116</v>
      </c>
      <c r="C13" s="2">
        <v>2534</v>
      </c>
      <c r="D13" s="2">
        <v>2717</v>
      </c>
      <c r="E13" s="2">
        <f t="shared" si="0"/>
        <v>183</v>
      </c>
      <c r="F13" s="2">
        <v>0.54</v>
      </c>
      <c r="G13" s="2">
        <f t="shared" si="1"/>
        <v>98.82000000000001</v>
      </c>
      <c r="H13" s="2"/>
    </row>
    <row r="14" spans="1:8" ht="30" customHeight="1">
      <c r="A14" s="2">
        <v>12</v>
      </c>
      <c r="B14" s="2" t="s">
        <v>117</v>
      </c>
      <c r="C14" s="2">
        <v>1112</v>
      </c>
      <c r="D14" s="2">
        <v>1184</v>
      </c>
      <c r="E14" s="2">
        <f>(D14-C14)*100</f>
        <v>7200</v>
      </c>
      <c r="F14" s="2">
        <v>0.54</v>
      </c>
      <c r="G14" s="2">
        <f t="shared" si="1"/>
        <v>3888.0000000000005</v>
      </c>
      <c r="H14" s="2" t="s">
        <v>118</v>
      </c>
    </row>
    <row r="15" spans="1:8" ht="30" customHeight="1">
      <c r="A15" s="2">
        <v>13</v>
      </c>
      <c r="B15" s="4" t="s">
        <v>119</v>
      </c>
      <c r="C15" s="2">
        <v>25019</v>
      </c>
      <c r="D15" s="2">
        <v>25499</v>
      </c>
      <c r="E15" s="2">
        <f t="shared" si="0"/>
        <v>480</v>
      </c>
      <c r="F15" s="2">
        <v>0.54</v>
      </c>
      <c r="G15" s="2">
        <f t="shared" si="1"/>
        <v>259.20000000000005</v>
      </c>
      <c r="H15" s="2"/>
    </row>
    <row r="16" spans="1:8" ht="30" customHeight="1">
      <c r="A16" s="2">
        <v>14</v>
      </c>
      <c r="B16" s="10" t="s">
        <v>120</v>
      </c>
      <c r="C16" s="2">
        <v>15607</v>
      </c>
      <c r="D16" s="2">
        <v>18723</v>
      </c>
      <c r="E16" s="2">
        <f t="shared" si="0"/>
        <v>3116</v>
      </c>
      <c r="F16" s="2">
        <v>0.54</v>
      </c>
      <c r="G16" s="2">
        <f t="shared" si="1"/>
        <v>1682.64</v>
      </c>
      <c r="H16" s="2"/>
    </row>
    <row r="17" spans="1:8" ht="30" customHeight="1">
      <c r="A17" s="2">
        <v>15</v>
      </c>
      <c r="B17" s="2"/>
      <c r="C17" s="2"/>
      <c r="D17" s="2"/>
      <c r="E17" s="2"/>
      <c r="F17" s="2"/>
      <c r="G17" s="2"/>
      <c r="H17" s="2"/>
    </row>
    <row r="18" spans="1:8" ht="30" customHeight="1">
      <c r="A18" s="2">
        <v>16</v>
      </c>
      <c r="B18" s="2" t="s">
        <v>121</v>
      </c>
      <c r="C18" s="2"/>
      <c r="D18" s="2"/>
      <c r="E18" s="2">
        <f>SUM(E3:E17)</f>
        <v>16667</v>
      </c>
      <c r="F18" s="2"/>
      <c r="G18" s="2">
        <f>SUM(G3:G17)</f>
        <v>9000.18</v>
      </c>
      <c r="H18" s="2"/>
    </row>
    <row r="20" ht="14.25">
      <c r="A20" t="s">
        <v>122</v>
      </c>
    </row>
    <row r="21" spans="2:7" ht="14.25">
      <c r="B21" t="s">
        <v>48</v>
      </c>
      <c r="G21" t="s">
        <v>49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1" t="s">
        <v>123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105</v>
      </c>
      <c r="C2" s="3" t="s">
        <v>28</v>
      </c>
      <c r="D2" s="3" t="s">
        <v>29</v>
      </c>
      <c r="E2" s="3" t="s">
        <v>25</v>
      </c>
      <c r="F2" s="2" t="s">
        <v>6</v>
      </c>
      <c r="G2" s="2" t="s">
        <v>7</v>
      </c>
      <c r="H2" s="2" t="s">
        <v>8</v>
      </c>
    </row>
    <row r="3" spans="1:8" ht="30" customHeight="1">
      <c r="A3" s="2">
        <v>1</v>
      </c>
      <c r="B3" s="2" t="s">
        <v>124</v>
      </c>
      <c r="C3" s="2">
        <v>33045</v>
      </c>
      <c r="D3" s="2">
        <v>33515</v>
      </c>
      <c r="E3" s="2">
        <f>D3-C3</f>
        <v>470</v>
      </c>
      <c r="F3" s="2">
        <v>0.54</v>
      </c>
      <c r="G3" s="2">
        <f>E3*F3</f>
        <v>253.8</v>
      </c>
      <c r="H3" s="2"/>
    </row>
    <row r="4" spans="1:8" ht="30" customHeight="1">
      <c r="A4" s="2">
        <v>2</v>
      </c>
      <c r="B4" s="2" t="s">
        <v>125</v>
      </c>
      <c r="C4" s="2">
        <v>72078</v>
      </c>
      <c r="D4" s="2">
        <v>73290</v>
      </c>
      <c r="E4" s="2">
        <f aca="true" t="shared" si="0" ref="E4:E16">D4-C4</f>
        <v>1212</v>
      </c>
      <c r="F4" s="2">
        <v>0.54</v>
      </c>
      <c r="G4" s="2">
        <f aca="true" t="shared" si="1" ref="G4:G19">E4*F4</f>
        <v>654.48</v>
      </c>
      <c r="H4" s="2"/>
    </row>
    <row r="5" spans="1:8" ht="30" customHeight="1">
      <c r="A5" s="2">
        <v>3</v>
      </c>
      <c r="B5" s="2" t="s">
        <v>126</v>
      </c>
      <c r="C5" s="2">
        <v>34305</v>
      </c>
      <c r="D5" s="2">
        <v>35074</v>
      </c>
      <c r="E5" s="2">
        <f t="shared" si="0"/>
        <v>769</v>
      </c>
      <c r="F5" s="2">
        <v>0.54</v>
      </c>
      <c r="G5" s="2">
        <f t="shared" si="1"/>
        <v>415.26000000000005</v>
      </c>
      <c r="H5" s="2"/>
    </row>
    <row r="6" spans="1:8" ht="30" customHeight="1">
      <c r="A6" s="2">
        <v>4</v>
      </c>
      <c r="B6" s="2" t="s">
        <v>127</v>
      </c>
      <c r="C6" s="2">
        <v>62139</v>
      </c>
      <c r="D6" s="2">
        <v>63083</v>
      </c>
      <c r="E6" s="2">
        <f t="shared" si="0"/>
        <v>944</v>
      </c>
      <c r="F6" s="2">
        <v>0.54</v>
      </c>
      <c r="G6" s="2">
        <f t="shared" si="1"/>
        <v>509.76000000000005</v>
      </c>
      <c r="H6" s="2"/>
    </row>
    <row r="7" spans="1:8" ht="30" customHeight="1">
      <c r="A7" s="2">
        <v>5</v>
      </c>
      <c r="B7" s="2" t="s">
        <v>128</v>
      </c>
      <c r="C7" s="2">
        <v>43294</v>
      </c>
      <c r="D7" s="2">
        <v>44302</v>
      </c>
      <c r="E7" s="2">
        <f t="shared" si="0"/>
        <v>1008</v>
      </c>
      <c r="F7" s="2">
        <v>0.54</v>
      </c>
      <c r="G7" s="2">
        <f t="shared" si="1"/>
        <v>544.32</v>
      </c>
      <c r="H7" s="2"/>
    </row>
    <row r="8" spans="1:8" ht="30" customHeight="1">
      <c r="A8" s="2">
        <v>6</v>
      </c>
      <c r="B8" s="2" t="s">
        <v>129</v>
      </c>
      <c r="C8" s="2">
        <v>48896</v>
      </c>
      <c r="D8" s="2">
        <v>50154</v>
      </c>
      <c r="E8" s="2">
        <f t="shared" si="0"/>
        <v>1258</v>
      </c>
      <c r="F8" s="2">
        <v>0.54</v>
      </c>
      <c r="G8" s="2">
        <f t="shared" si="1"/>
        <v>679.32</v>
      </c>
      <c r="H8" s="2"/>
    </row>
    <row r="9" spans="1:8" ht="30" customHeight="1">
      <c r="A9" s="2">
        <v>7</v>
      </c>
      <c r="B9" s="2" t="s">
        <v>130</v>
      </c>
      <c r="C9" s="2">
        <v>47915</v>
      </c>
      <c r="D9" s="2">
        <v>49157</v>
      </c>
      <c r="E9" s="2">
        <f t="shared" si="0"/>
        <v>1242</v>
      </c>
      <c r="F9" s="2">
        <v>0.54</v>
      </c>
      <c r="G9" s="2">
        <f t="shared" si="1"/>
        <v>670.6800000000001</v>
      </c>
      <c r="H9" s="2"/>
    </row>
    <row r="10" spans="1:8" ht="30" customHeight="1">
      <c r="A10" s="2">
        <v>8</v>
      </c>
      <c r="B10" s="2" t="s">
        <v>131</v>
      </c>
      <c r="C10" s="2">
        <v>42684</v>
      </c>
      <c r="D10" s="2">
        <v>43538</v>
      </c>
      <c r="E10" s="2">
        <f t="shared" si="0"/>
        <v>854</v>
      </c>
      <c r="F10" s="2">
        <v>0.54</v>
      </c>
      <c r="G10" s="2">
        <f t="shared" si="1"/>
        <v>461.16</v>
      </c>
      <c r="H10" s="2"/>
    </row>
    <row r="11" spans="1:8" ht="30" customHeight="1">
      <c r="A11" s="2">
        <v>9</v>
      </c>
      <c r="B11" s="2" t="s">
        <v>132</v>
      </c>
      <c r="C11" s="2">
        <v>71719</v>
      </c>
      <c r="D11" s="2">
        <v>73114</v>
      </c>
      <c r="E11" s="2">
        <f t="shared" si="0"/>
        <v>1395</v>
      </c>
      <c r="F11" s="2">
        <v>0.54</v>
      </c>
      <c r="G11" s="2">
        <f t="shared" si="1"/>
        <v>753.3000000000001</v>
      </c>
      <c r="H11" s="2"/>
    </row>
    <row r="12" spans="1:8" ht="30" customHeight="1">
      <c r="A12" s="2">
        <v>10</v>
      </c>
      <c r="B12" s="2" t="s">
        <v>133</v>
      </c>
      <c r="C12" s="2">
        <v>104200</v>
      </c>
      <c r="D12" s="2">
        <v>106825</v>
      </c>
      <c r="E12" s="2">
        <f t="shared" si="0"/>
        <v>2625</v>
      </c>
      <c r="F12" s="2">
        <v>0.54</v>
      </c>
      <c r="G12" s="2">
        <f t="shared" si="1"/>
        <v>1417.5</v>
      </c>
      <c r="H12" s="2"/>
    </row>
    <row r="13" spans="1:8" ht="30" customHeight="1">
      <c r="A13" s="2">
        <v>11</v>
      </c>
      <c r="B13" s="2" t="s">
        <v>134</v>
      </c>
      <c r="C13" s="2">
        <v>75240</v>
      </c>
      <c r="D13" s="2">
        <v>76946</v>
      </c>
      <c r="E13" s="2">
        <f t="shared" si="0"/>
        <v>1706</v>
      </c>
      <c r="F13" s="2">
        <v>0.54</v>
      </c>
      <c r="G13" s="2">
        <f t="shared" si="1"/>
        <v>921.24</v>
      </c>
      <c r="H13" s="2"/>
    </row>
    <row r="14" spans="1:8" ht="30" customHeight="1">
      <c r="A14" s="2">
        <v>12</v>
      </c>
      <c r="B14" s="2" t="s">
        <v>135</v>
      </c>
      <c r="C14" s="2">
        <v>102991</v>
      </c>
      <c r="D14" s="2">
        <v>104803</v>
      </c>
      <c r="E14" s="2">
        <f t="shared" si="0"/>
        <v>1812</v>
      </c>
      <c r="F14" s="2">
        <v>0.54</v>
      </c>
      <c r="G14" s="2">
        <f t="shared" si="1"/>
        <v>978.48</v>
      </c>
      <c r="H14" s="2"/>
    </row>
    <row r="15" spans="1:8" ht="30" customHeight="1">
      <c r="A15" s="2">
        <v>13</v>
      </c>
      <c r="B15" s="2" t="s">
        <v>136</v>
      </c>
      <c r="C15" s="2">
        <v>46536</v>
      </c>
      <c r="D15" s="2">
        <v>47337</v>
      </c>
      <c r="E15" s="2">
        <f t="shared" si="0"/>
        <v>801</v>
      </c>
      <c r="F15" s="2">
        <v>0.54</v>
      </c>
      <c r="G15" s="2">
        <f t="shared" si="1"/>
        <v>432.54</v>
      </c>
      <c r="H15" s="2"/>
    </row>
    <row r="16" spans="1:8" ht="30" customHeight="1">
      <c r="A16" s="2">
        <v>14</v>
      </c>
      <c r="B16" s="2" t="s">
        <v>137</v>
      </c>
      <c r="C16" s="2">
        <v>41286</v>
      </c>
      <c r="D16" s="2">
        <v>41906</v>
      </c>
      <c r="E16" s="2">
        <f t="shared" si="0"/>
        <v>620</v>
      </c>
      <c r="F16" s="2">
        <v>0.54</v>
      </c>
      <c r="G16" s="2">
        <f t="shared" si="1"/>
        <v>334.8</v>
      </c>
      <c r="H16" s="2"/>
    </row>
    <row r="17" spans="1:8" ht="30" customHeight="1">
      <c r="A17" s="4">
        <v>15</v>
      </c>
      <c r="B17" s="4" t="s">
        <v>138</v>
      </c>
      <c r="C17" s="4">
        <v>1571</v>
      </c>
      <c r="D17" s="4">
        <v>1610</v>
      </c>
      <c r="E17" s="2">
        <f>(D17-C17)*40</f>
        <v>1560</v>
      </c>
      <c r="F17" s="2">
        <v>0.54</v>
      </c>
      <c r="G17" s="2">
        <f t="shared" si="1"/>
        <v>842.4000000000001</v>
      </c>
      <c r="H17" s="3"/>
    </row>
    <row r="18" spans="1:8" ht="30" customHeight="1">
      <c r="A18" s="4">
        <v>16</v>
      </c>
      <c r="B18" s="5" t="s">
        <v>139</v>
      </c>
      <c r="C18" s="4">
        <v>6404</v>
      </c>
      <c r="D18" s="4">
        <v>7309</v>
      </c>
      <c r="E18" s="2">
        <f>D18-C18</f>
        <v>905</v>
      </c>
      <c r="F18" s="2">
        <v>0.54</v>
      </c>
      <c r="G18" s="2">
        <f t="shared" si="1"/>
        <v>488.70000000000005</v>
      </c>
      <c r="H18" s="3"/>
    </row>
    <row r="19" spans="1:8" ht="30" customHeight="1">
      <c r="A19" s="4">
        <v>17</v>
      </c>
      <c r="B19" s="4" t="s">
        <v>140</v>
      </c>
      <c r="C19" s="4">
        <v>11712</v>
      </c>
      <c r="D19" s="4">
        <v>17017</v>
      </c>
      <c r="E19" s="2">
        <f>D19-C19</f>
        <v>5305</v>
      </c>
      <c r="F19" s="2">
        <v>0.54</v>
      </c>
      <c r="G19" s="2">
        <f t="shared" si="1"/>
        <v>2864.7000000000003</v>
      </c>
      <c r="H19" s="3"/>
    </row>
    <row r="20" spans="1:8" ht="30" customHeight="1">
      <c r="A20" s="4">
        <v>18</v>
      </c>
      <c r="B20" s="4" t="s">
        <v>121</v>
      </c>
      <c r="C20" s="4"/>
      <c r="D20" s="4"/>
      <c r="E20" s="2">
        <f>SUM(E3:E19)</f>
        <v>24486</v>
      </c>
      <c r="F20" s="2"/>
      <c r="G20" s="2">
        <f>SUM(G3:G19)</f>
        <v>13222.44</v>
      </c>
      <c r="H20" s="3"/>
    </row>
    <row r="21" spans="1:8" ht="14.25">
      <c r="A21" t="s">
        <v>141</v>
      </c>
      <c r="C21" s="6"/>
      <c r="D21" s="6"/>
      <c r="E21" s="6"/>
      <c r="F21" s="6"/>
      <c r="G21" s="6"/>
      <c r="H21" s="6"/>
    </row>
    <row r="22" spans="2:7" ht="14.25">
      <c r="B22" s="7" t="s">
        <v>48</v>
      </c>
      <c r="G22" t="s">
        <v>49</v>
      </c>
    </row>
    <row r="23" ht="14.25">
      <c r="B23" s="7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2015-11-27T06:46:37Z</cp:lastPrinted>
  <dcterms:created xsi:type="dcterms:W3CDTF">2009-07-01T02:23:39Z</dcterms:created>
  <dcterms:modified xsi:type="dcterms:W3CDTF">2016-03-03T08:07:10Z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